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275" windowHeight="793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Лист1 (2)" sheetId="15" r:id="rId15"/>
  </sheets>
  <definedNames>
    <definedName name="_1Excel_BuiltIn_Print_Area_1_1" localSheetId="13">#REF!</definedName>
    <definedName name="_1Excel_BuiltIn_Print_Area_1_1" localSheetId="2">#REF!</definedName>
    <definedName name="_1Excel_BuiltIn_Print_Area_1_1" localSheetId="6">#REF!</definedName>
    <definedName name="_1Excel_BuiltIn_Print_Area_1_1" localSheetId="14">#REF!</definedName>
    <definedName name="_1Excel_BuiltIn_Print_Area_1_1">#REF!</definedName>
    <definedName name="_7Excel_BuiltIn_Print_Area_1_1" localSheetId="13">#REF!</definedName>
    <definedName name="_7Excel_BuiltIn_Print_Area_1_1" localSheetId="2">#REF!</definedName>
    <definedName name="_7Excel_BuiltIn_Print_Area_1_1" localSheetId="6">#REF!</definedName>
    <definedName name="_7Excel_BuiltIn_Print_Area_1_1" localSheetId="14">#REF!</definedName>
    <definedName name="_7Excel_BuiltIn_Print_Area_1_1">#REF!</definedName>
    <definedName name="_Toc105952697" localSheetId="6">'7'!#REF!</definedName>
    <definedName name="_Toc105952697_3" localSheetId="13">#REF!</definedName>
    <definedName name="_Toc105952697_3" localSheetId="2">#REF!</definedName>
    <definedName name="_Toc105952697_3" localSheetId="6">#REF!</definedName>
    <definedName name="_Toc105952697_3" localSheetId="14">#REF!</definedName>
    <definedName name="_Toc105952697_3">#REF!</definedName>
    <definedName name="_Toc105952698" localSheetId="6">'7'!#REF!</definedName>
    <definedName name="_Toc105952698_3" localSheetId="13">#REF!</definedName>
    <definedName name="_Toc105952698_3" localSheetId="2">#REF!</definedName>
    <definedName name="_Toc105952698_3" localSheetId="6">#REF!</definedName>
    <definedName name="_Toc105952698_3" localSheetId="14">#REF!</definedName>
    <definedName name="_Toc105952698_3">#REF!</definedName>
    <definedName name="_Тос105952698_4" localSheetId="13">#REF!</definedName>
    <definedName name="_Тос105952698_4" localSheetId="2">#REF!</definedName>
    <definedName name="_Тос105952698_4" localSheetId="6">#REF!</definedName>
    <definedName name="_Тос105952698_4" localSheetId="14">#REF!</definedName>
    <definedName name="_Тос105952698_4">#REF!</definedName>
    <definedName name="Excel_BuiltIn_Print_Area" localSheetId="13">#REF!</definedName>
    <definedName name="Excel_BuiltIn_Print_Area" localSheetId="2">#REF!</definedName>
    <definedName name="Excel_BuiltIn_Print_Area" localSheetId="6">#REF!</definedName>
    <definedName name="Excel_BuiltIn_Print_Area" localSheetId="14">#REF!</definedName>
    <definedName name="Excel_BuiltIn_Print_Area">#REF!</definedName>
    <definedName name="Excel_BuiltIn_Print_Area_10" localSheetId="13">#REF!</definedName>
    <definedName name="Excel_BuiltIn_Print_Area_10" localSheetId="2">#REF!</definedName>
    <definedName name="Excel_BuiltIn_Print_Area_10" localSheetId="6">#REF!</definedName>
    <definedName name="Excel_BuiltIn_Print_Area_10" localSheetId="14">#REF!</definedName>
    <definedName name="Excel_BuiltIn_Print_Area_10">#REF!</definedName>
    <definedName name="Excel_BuiltIn_Print_Area_12" localSheetId="13">#REF!</definedName>
    <definedName name="Excel_BuiltIn_Print_Area_12" localSheetId="2">#REF!</definedName>
    <definedName name="Excel_BuiltIn_Print_Area_12" localSheetId="6">#REF!</definedName>
    <definedName name="Excel_BuiltIn_Print_Area_12" localSheetId="14">#REF!</definedName>
    <definedName name="Excel_BuiltIn_Print_Area_12">#REF!</definedName>
    <definedName name="Excel_BuiltIn_Print_Area_4" localSheetId="13">#REF!</definedName>
    <definedName name="Excel_BuiltIn_Print_Area_4" localSheetId="2">#REF!</definedName>
    <definedName name="Excel_BuiltIn_Print_Area_4" localSheetId="6">#REF!</definedName>
    <definedName name="Excel_BuiltIn_Print_Area_4" localSheetId="14">#REF!</definedName>
    <definedName name="Excel_BuiltIn_Print_Area_4">#REF!</definedName>
    <definedName name="Excel_BuiltIn_Print_Area_5" localSheetId="13">#REF!</definedName>
    <definedName name="Excel_BuiltIn_Print_Area_5" localSheetId="2">#REF!</definedName>
    <definedName name="Excel_BuiltIn_Print_Area_5" localSheetId="6">#REF!</definedName>
    <definedName name="Excel_BuiltIn_Print_Area_5" localSheetId="14">#REF!</definedName>
    <definedName name="Excel_BuiltIn_Print_Area_5">#REF!</definedName>
    <definedName name="Excel_BuiltIn_Print_Area_6" localSheetId="13">#REF!</definedName>
    <definedName name="Excel_BuiltIn_Print_Area_6" localSheetId="2">#REF!</definedName>
    <definedName name="Excel_BuiltIn_Print_Area_6" localSheetId="6">#REF!</definedName>
    <definedName name="Excel_BuiltIn_Print_Area_6" localSheetId="14">#REF!</definedName>
    <definedName name="Excel_BuiltIn_Print_Area_6">#REF!</definedName>
    <definedName name="Excel_BuiltIn_Print_Area_8" localSheetId="13">#REF!</definedName>
    <definedName name="Excel_BuiltIn_Print_Area_8" localSheetId="2">#REF!</definedName>
    <definedName name="Excel_BuiltIn_Print_Area_8" localSheetId="6">#REF!</definedName>
    <definedName name="Excel_BuiltIn_Print_Area_8" localSheetId="14">#REF!</definedName>
    <definedName name="Excel_BuiltIn_Print_Area_8">#REF!</definedName>
    <definedName name="Excel_BuiltIn_Print_Titles_10" localSheetId="13">#REF!</definedName>
    <definedName name="Excel_BuiltIn_Print_Titles_10" localSheetId="2">#REF!</definedName>
    <definedName name="Excel_BuiltIn_Print_Titles_10" localSheetId="6">#REF!</definedName>
    <definedName name="Excel_BuiltIn_Print_Titles_10" localSheetId="14">#REF!</definedName>
    <definedName name="Excel_BuiltIn_Print_Titles_10">#REF!</definedName>
    <definedName name="Excel_BuiltIn_Print_Titles_12" localSheetId="13">#REF!</definedName>
    <definedName name="Excel_BuiltIn_Print_Titles_12" localSheetId="2">#REF!</definedName>
    <definedName name="Excel_BuiltIn_Print_Titles_12" localSheetId="6">#REF!</definedName>
    <definedName name="Excel_BuiltIn_Print_Titles_12" localSheetId="14">#REF!</definedName>
    <definedName name="Excel_BuiltIn_Print_Titles_12">#REF!</definedName>
    <definedName name="Excel_BuiltIn_Print_Titles_4" localSheetId="13">#REF!</definedName>
    <definedName name="Excel_BuiltIn_Print_Titles_4" localSheetId="2">#REF!</definedName>
    <definedName name="Excel_BuiltIn_Print_Titles_4" localSheetId="6">#REF!</definedName>
    <definedName name="Excel_BuiltIn_Print_Titles_4" localSheetId="14">#REF!</definedName>
    <definedName name="Excel_BuiltIn_Print_Titles_4">#REF!</definedName>
    <definedName name="Excel_BuiltIn_Print_Titles_8" localSheetId="13">#REF!</definedName>
    <definedName name="Excel_BuiltIn_Print_Titles_8" localSheetId="2">#REF!</definedName>
    <definedName name="Excel_BuiltIn_Print_Titles_8" localSheetId="6">#REF!</definedName>
    <definedName name="Excel_BuiltIn_Print_Titles_8" localSheetId="14">#REF!</definedName>
    <definedName name="Excel_BuiltIn_Print_Titles_8">#REF!</definedName>
    <definedName name="грлгрлгнго6н7" localSheetId="13">#REF!</definedName>
    <definedName name="грлгрлгнго6н7" localSheetId="2">#REF!</definedName>
    <definedName name="грлгрлгнго6н7" localSheetId="6">#REF!</definedName>
    <definedName name="грлгрлгнго6н7" localSheetId="14">#REF!</definedName>
    <definedName name="грлгрлгнго6н7">#REF!</definedName>
    <definedName name="долртгпрои" localSheetId="13">#REF!</definedName>
    <definedName name="долртгпрои" localSheetId="2">#REF!</definedName>
    <definedName name="долртгпрои" localSheetId="6">#REF!</definedName>
    <definedName name="долртгпрои" localSheetId="14">#REF!</definedName>
    <definedName name="долртгпрои">#REF!</definedName>
    <definedName name="ждл" localSheetId="13">#REF!</definedName>
    <definedName name="ждл" localSheetId="2">#REF!</definedName>
    <definedName name="ждл" localSheetId="6">#REF!</definedName>
    <definedName name="ждл" localSheetId="14">#REF!</definedName>
    <definedName name="ждл">#REF!</definedName>
    <definedName name="ждьб" localSheetId="13">#REF!</definedName>
    <definedName name="ждьб" localSheetId="2">#REF!</definedName>
    <definedName name="ждьб" localSheetId="6">#REF!</definedName>
    <definedName name="ждьб" localSheetId="14">#REF!</definedName>
    <definedName name="ждьб">#REF!</definedName>
    <definedName name="_xlnm.Print_Area" localSheetId="9">'10'!$A$1:$Q$85,'10'!$S$1</definedName>
    <definedName name="_xlnm.Print_Area" localSheetId="2">'3'!$A$1:$E$43</definedName>
    <definedName name="_xlnm.Print_Area" localSheetId="6">'7'!$A$1:$D$21</definedName>
    <definedName name="_xlnm.Print_Area" localSheetId="8">'9'!$A$1:$H$71</definedName>
    <definedName name="огрпло" localSheetId="13">#REF!</definedName>
    <definedName name="огрпло" localSheetId="2">#REF!</definedName>
    <definedName name="огрпло" localSheetId="6">#REF!</definedName>
    <definedName name="огрпло" localSheetId="14">#REF!</definedName>
    <definedName name="огрпло">#REF!</definedName>
    <definedName name="орапмол" localSheetId="13">#REF!</definedName>
    <definedName name="орапмол" localSheetId="2">#REF!</definedName>
    <definedName name="орапмол" localSheetId="6">#REF!</definedName>
    <definedName name="орапмол" localSheetId="14">#REF!</definedName>
    <definedName name="орапмол">#REF!</definedName>
    <definedName name="п" localSheetId="13">#REF!</definedName>
    <definedName name="п" localSheetId="2">#REF!</definedName>
    <definedName name="п" localSheetId="6">#REF!</definedName>
    <definedName name="п" localSheetId="14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<sst xmlns="http://schemas.openxmlformats.org/spreadsheetml/2006/main" count="1287" uniqueCount="322">
  <si>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</si>
  <si>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</si>
  <si>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</si>
  <si>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</si>
  <si>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</si>
  <si>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</si>
  <si>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</si>
  <si>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</si>
  <si>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</si>
  <si>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</si>
  <si>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</si>
  <si>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</si>
  <si>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</si>
  <si>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</si>
  <si>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</si>
  <si>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</si>
  <si>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</si>
  <si>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</si>
  <si>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05</t>
  </si>
  <si>
    <t>99</t>
  </si>
  <si>
    <t>ВСЕГО РАСХОДОВ</t>
  </si>
  <si>
    <t>НАЦИОНАЛЬНАЯ ОБОРОНА</t>
  </si>
  <si>
    <t>(тыс. рублей)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</si>
  <si>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</si>
  <si>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</si>
  <si>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</si>
  <si>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</si>
  <si>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</si>
  <si>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</si>
  <si>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</si>
  <si>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</si>
  <si>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</si>
  <si>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</si>
  <si>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</si>
  <si>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</si>
  <si>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</si>
  <si>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</si>
  <si>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</si>
  <si>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</si>
  <si>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</si>
  <si>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</si>
  <si>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</si>
  <si>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</si>
  <si>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</si>
  <si>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</si>
  <si>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</si>
  <si>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</si>
  <si>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</si>
  <si>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</si>
  <si>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</si>
  <si>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</si>
  <si>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</si>
  <si>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</si>
  <si>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</si>
  <si>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</si>
  <si>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</si>
  <si>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</si>
  <si>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</si>
  <si>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</si>
  <si>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</si>
  <si>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</si>
  <si>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</si>
  <si>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</si>
  <si>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</si>
  <si>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</si>
  <si>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</si>
  <si>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</si>
  <si>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</si>
  <si>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1 11 09045 10 0000 120</t>
  </si>
  <si>
    <t>1 17 05050 10 0000 180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</si>
  <si>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</si>
  <si>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</si>
  <si>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</si>
  <si>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</si>
  <si>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</si>
  <si>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</si>
  <si>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</si>
  <si>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</si>
  <si>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</si>
  <si>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</si>
  <si>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</si>
  <si>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</si>
  <si>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</si>
  <si>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</si>
  <si>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</si>
  <si>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Условно утверждаемые расходы</t>
  </si>
  <si>
    <t>99 9 99 99999</t>
  </si>
  <si>
    <t>999</t>
  </si>
  <si>
    <t>0503</t>
  </si>
  <si>
    <t>Благоустройство</t>
  </si>
  <si>
    <t xml:space="preserve">Наименование передаваемого полномочия </t>
  </si>
  <si>
    <t>Реквизиты соглашения</t>
  </si>
  <si>
    <t>Сумма расходов</t>
  </si>
  <si>
    <t>х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</si>
  <si>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</si>
  <si>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</si>
  <si>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</si>
  <si>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</si>
  <si>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</si>
  <si>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Наименование программы</t>
  </si>
  <si>
    <t>Итого</t>
  </si>
  <si>
    <t xml:space="preserve">Код </t>
  </si>
  <si>
    <t>Непрограммные расходы</t>
  </si>
  <si>
    <t>99 0 00 00000</t>
  </si>
  <si>
    <t>тыс. рублей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</si>
  <si>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</si>
  <si>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</si>
  <si>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(тыс. руб.)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</si>
  <si>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
</t>
  </si>
  <si>
    <t xml:space="preserve">Внедрение программного обеспечения в бюджетный процесс </t>
  </si>
  <si>
    <t>01 0 00 00000</t>
  </si>
  <si>
    <t>Непрограммные направления деятельности</t>
  </si>
  <si>
    <t xml:space="preserve">Непрограммные направления деятельности  сельской администрации </t>
  </si>
  <si>
    <t>99 0 00 01000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</si>
  <si>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</si>
  <si>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</si>
  <si>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</si>
  <si>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</si>
  <si>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</si>
  <si>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</si>
  <si>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№ б/н от 23.12.2015 г.</t>
  </si>
  <si>
    <t>13</t>
  </si>
  <si>
    <t>Другие общегосударственные расходы</t>
  </si>
  <si>
    <t>Другие  общегосударственные  расходы</t>
  </si>
  <si>
    <t>0113</t>
  </si>
  <si>
    <t>2 02 35118 10 0000 151</t>
  </si>
  <si>
    <t>2 02 49999 10 0000 151</t>
  </si>
  <si>
    <t>2 02 35118 00 0000 151</t>
  </si>
  <si>
    <t>2 02 35000 00 0000 151</t>
  </si>
  <si>
    <t>2 02 49999 00 0000 151</t>
  </si>
  <si>
    <t xml:space="preserve">  </t>
  </si>
  <si>
    <t>101 00000 00 0000 000</t>
  </si>
  <si>
    <t>Налог на прибыль, доходы</t>
  </si>
  <si>
    <t>изменения (+,-)</t>
  </si>
  <si>
    <t>Обеспечение проведения выборов и референдумов</t>
  </si>
  <si>
    <t>0107</t>
  </si>
  <si>
    <t>изменение (+.-)</t>
  </si>
  <si>
    <t>изменение (+,-)</t>
  </si>
  <si>
    <t>изменения    (+,-)</t>
  </si>
  <si>
    <t>изменения  (+,-)</t>
  </si>
  <si>
    <t>9999999999</t>
  </si>
  <si>
    <t>9999</t>
  </si>
  <si>
    <t>0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</si>
  <si>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</si>
  <si>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</si>
  <si>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</si>
  <si>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</si>
  <si>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>Материально-техническое обеспечение администрации сельского поселения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</si>
  <si>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</si>
  <si>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</si>
  <si>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Основное мероприятие  "Повышение эффективности управления муниципальной собственностью"</t>
  </si>
  <si>
    <t>Мероприятия по организации представления муниципальных услуг и исполнения программы</t>
  </si>
  <si>
    <t>01 3 У1 80110</t>
  </si>
  <si>
    <t>Основное мероприятие "Развитие культурно - досуговой деятельности"</t>
  </si>
  <si>
    <t>01 1 00 00000</t>
  </si>
  <si>
    <t>Основное мероприятие "Организация и осуществление мероприятий по работе с детьми и молодежью"</t>
  </si>
  <si>
    <t>Основное мероприятие "Обеспечение первичных мер пожарной безопасности в границах поселений"</t>
  </si>
  <si>
    <t>Подпрограмма "Обеспечение безопасности населения и профилактика терроризма и экстремизма " муниципальной программы "Организация эффективного функционирования систем жизнеобеспечения"</t>
  </si>
  <si>
    <t>02 2 00 00000</t>
  </si>
  <si>
    <t>Основное мероприятие " Профилактика терроризма и экстремизма в границах поселения"</t>
  </si>
  <si>
    <t>Совершенствование системы информационно- пропагандистского противодействия терроризму и экстремизму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</si>
  <si>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</si>
  <si>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</si>
  <si>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</si>
  <si>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</si>
  <si>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</si>
  <si>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</si>
  <si>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</si>
  <si>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</si>
  <si>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02 1 02 10000</t>
  </si>
  <si>
    <t>02 1 01 00000</t>
  </si>
  <si>
    <t>02 1 00 00000</t>
  </si>
  <si>
    <t>01 2 01 01000</t>
  </si>
  <si>
    <t>01 2 01 00000</t>
  </si>
  <si>
    <t>02 1 02 Ж0000</t>
  </si>
  <si>
    <t>02 1 01 Д0000</t>
  </si>
  <si>
    <t>01 2 02 01100</t>
  </si>
  <si>
    <t>Основное мероприятие " Предупреждение и ликвидация последствий  чрезвычайных ситуаций в границах поселения"</t>
  </si>
  <si>
    <t>01 1 03 М0000</t>
  </si>
  <si>
    <t>ДОРОЖНОЕ ХОЗЯЙСТВО</t>
  </si>
  <si>
    <t>НАЦИОНАЛЬНАЯ ЭКОНОМИКА</t>
  </si>
  <si>
    <t>01 1 01 01000</t>
  </si>
  <si>
    <t>Муниципальная программа «Обеспечение экономического роста и обеспечение благоприятных условий для жизни населения»</t>
  </si>
  <si>
    <t>Муниципальная программа «организация эффективного функционирования систем жизнеобеспечения»</t>
  </si>
  <si>
    <t>Всего</t>
  </si>
  <si>
    <t>01 2 02 01000</t>
  </si>
  <si>
    <t>02 1 02 00000</t>
  </si>
  <si>
    <t>Дорожное хозяйство</t>
  </si>
  <si>
    <t>0409</t>
  </si>
  <si>
    <t>0400</t>
  </si>
  <si>
    <t>Подпрограмма "Развитие  социально-культурной сферы" муниципальной программы "Обеспечение экономического роста и обеспечение благоприятных условий жизни населения"</t>
  </si>
  <si>
    <t>Подпрограмма "Развитие экономического и налогового потенциала " муниципальной программы " Обеспечение экономического роста и обеспечение благоприятных условий жизни населения "</t>
  </si>
  <si>
    <t>Подпрограмма "Развитие экономического и налогового потенциала" муниципальной программы " Обеспечение экономического роста и обеспечение благоприятных условий жизни населения "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</si>
  <si>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</si>
  <si>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</si>
  <si>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Материально – техническое обеспечение  администрации сельского поселения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</si>
  <si>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</si>
  <si>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Подпрограмма "Обеспечение безопасности населения и профилактика терроризма и экстремизма"</t>
  </si>
  <si>
    <t>ДРУГИЕ ОБЩЕГОСУДАРСТВЕННЫЕ РАСХОДЫ</t>
  </si>
  <si>
    <t>Подпрограмма "Развитие  социально-культурной сферы"</t>
  </si>
  <si>
    <t>Основное мероприятие "Поддержание и улучшение санитарного и эстетического состояния территории"</t>
  </si>
  <si>
    <t>ФИЗИЧЕСКАЯ КУЛЬТУРА И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</si>
  <si>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</si>
  <si>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</si>
  <si>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01 2 02 10100</t>
  </si>
  <si>
    <t>02 3 01 10000</t>
  </si>
  <si>
    <t>01 1 02 10000</t>
  </si>
  <si>
    <t>1105</t>
  </si>
  <si>
    <t>Физическая культура и спорт</t>
  </si>
  <si>
    <t>1100</t>
  </si>
  <si>
    <t>Межбюджетные  трансферты</t>
  </si>
  <si>
    <t>Иные  межбюджетные трансферты</t>
  </si>
  <si>
    <t>Подпрограмма "Повышение уровня благоустройства территории"</t>
  </si>
  <si>
    <t>02 3 01 1000</t>
  </si>
  <si>
    <t>Фонд оплаты труда работников администрации МО Беш-Озекское сельское поселение</t>
  </si>
  <si>
    <t>Дотации бюджетам сельских поселений на выравнивание бюджетной обеспеченности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</si>
  <si>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</si>
  <si>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</si>
  <si>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</si>
  <si>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2 02 49999 10 0000 150</t>
  </si>
  <si>
    <t>2 02 35000 00 0000 150</t>
  </si>
  <si>
    <t>2 02 35118 00 0000 150</t>
  </si>
  <si>
    <t>2 02 4000 00 0000 150</t>
  </si>
  <si>
    <t>2 02 40014 00 0000 150</t>
  </si>
  <si>
    <t>`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</si>
  <si>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</si>
  <si>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</si>
  <si>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Прочие межбюджетные трансферты</t>
  </si>
  <si>
    <t>2 02 40000 00 0000 150</t>
  </si>
  <si>
    <t>99 0 Л0 10100</t>
  </si>
  <si>
    <t>02 2 03  Ш3000</t>
  </si>
  <si>
    <t>02 2 02  Ш2000</t>
  </si>
  <si>
    <t>02 2 01 Ш1000</t>
  </si>
  <si>
    <t>99 0 Л1 51180</t>
  </si>
  <si>
    <t>02 2 03 Ш3000</t>
  </si>
  <si>
    <t>02 2 02 Ш2000</t>
  </si>
  <si>
    <t>01 1 02 S8500</t>
  </si>
  <si>
    <t>Сумма на 2024 год</t>
  </si>
  <si>
    <t>02 2 01Ш1000</t>
  </si>
  <si>
    <t>Субсидии на софинансирование расходов местных бюджетов на информатизацию бюджетного процесса</t>
  </si>
  <si>
    <t>01 2 01 S9600</t>
  </si>
  <si>
    <t>Сумма на 2025 год</t>
  </si>
  <si>
    <t>Сумма  на 2025 год</t>
  </si>
  <si>
    <t xml:space="preserve">  Субвенции бюджетам сельских поселений на выполнение передаваемых полномочий субъектов Российской Федерации</t>
  </si>
  <si>
    <t>202 30024 10 0000 150</t>
  </si>
  <si>
    <t xml:space="preserve">  Субвенции местным бюджетам на выполнение передаваемых полномочий субъектов Российской Федерации</t>
  </si>
  <si>
    <t>2 02 30024 00 0000 150</t>
  </si>
  <si>
    <t>2 02 30024 10 0000 150</t>
  </si>
  <si>
    <t>202 30024 00 0000 150</t>
  </si>
  <si>
    <t>Субвенции бюджетам сельких поселений на выполнение передоваемых полномочий субъектов Российской Федерации</t>
  </si>
  <si>
    <t xml:space="preserve">  Обеспечение мероприятий в области законодательства об административных правонарушениях</t>
  </si>
  <si>
    <t xml:space="preserve"> 99 0 У0 45300 </t>
  </si>
  <si>
    <t>2 02 16001 10 0000 150</t>
  </si>
  <si>
    <t>2 02 16000 00 0000 150</t>
  </si>
  <si>
    <t>2 02 16001 00 0000 150</t>
  </si>
  <si>
    <t>2 02 16000 00 0000 151</t>
  </si>
  <si>
    <t>2 02 16001 00 0000 151</t>
  </si>
  <si>
    <r>
      <t>Налог на имущество физических лиц</t>
    </r>
    <r>
      <rPr>
        <i/>
        <sz val="12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 </t>
    </r>
  </si>
  <si>
    <t>2 02 16001 10 0000 151</t>
  </si>
  <si>
    <t>Источники финансирования дефицита бюджета  муниципального образования Беш-Озекское сельское поселение на 2024 год</t>
  </si>
  <si>
    <t>Источники финансирования дефицита бюджета  муниципального образования  Беш-Озекское сельское поселение на 2025 и 2026 годы</t>
  </si>
  <si>
    <t>Сумма на 2026 год</t>
  </si>
  <si>
    <t>Объем поступлений доходов в бюджет муниципального образования Беш-Озекское сельское поселение в 2024 году</t>
  </si>
  <si>
    <t>Объем поступлений доходов в бюджет  муниципального образования Беш-Озекское сельское поселение на 2025-2026 годы</t>
  </si>
  <si>
    <t>Сумма  на 2026 год</t>
  </si>
  <si>
    <t>Распределение бюджетных ассигнований бюджета муниципального образования Беш-Озекское сельское поселение  на реализацию муниципальных программ  на 2024 год  и непрограммных расходов</t>
  </si>
  <si>
    <t>Распределение бюджетных ассигнований бюджета муниципального образования Беш-Озекское сельское поселение  на реализацию муниципальных программ  на 2024 год и на плановый период 2025 и 2026 годов и непрограммных расходов</t>
  </si>
  <si>
    <t>Распределение                                      
бюджетных ассигнований по разделам, подразделам классификации расходов бюджета                             муниципального образования Беш-Озекское сельское поселение на 2024 год</t>
  </si>
  <si>
    <t>Распределение
бюджетных ассигнований по разделам, подразделам классификации расходов бюджета  муниципального образования Беш-Озекское сельское поселение на 2025-2026 годы</t>
  </si>
  <si>
    <t>Ведомственная структура расходов бюджета  муниципального образования Беш-Озекское сельское поселение на 2024 год</t>
  </si>
  <si>
    <t>Сумма на 2024 год. руб.</t>
  </si>
  <si>
    <t>Сумма  на  2024 год</t>
  </si>
  <si>
    <t>Распределение бюджетных ассигнований по целевым статьям (государственным программ,непрограммным направлениям деятельности), группам видов расходов классификации расходов бюджета муниципального образования Беш-Озекское сельское поселение на 2024 год</t>
  </si>
  <si>
    <t>Распределение бюджетных ассигнований по целевым статьям ( государственным  программам и непрограммным направлениям деятельности),группам видов расходов классификации расходов бюджета муниципального образования Беш-Озекское сельское поселение  на 2025-2026 годы.</t>
  </si>
  <si>
    <t>Межбюджетные трансферты, выделяемые из бюджета муниципального образования Беш-Озекское сельское поселение  на финансирование расходов, связанных с передачей полномочий органам местного самоуправления муниципального образования "Шебалинский район" на 2024 год</t>
  </si>
  <si>
    <t>Приложение № 1 к решению сессии Сельского совета депутатов МО Беш-Озекское сельское поселение № 4-3   от " 29 " декабря  "2023 года.  О бюджете муниципального образования Беш-Озекское сельское поселение на 2024 год и плановый период 2025-2026 гг"</t>
  </si>
  <si>
    <t>Приложение № 2 к решению сессии Сельского совета депутатов МО Беш-Озекское сельское поселение № 4-3 от "29  "   декабря   " 2023 года. О бюджете муниципального образования Беш-Озекское сельское поселение на 2024 год и плановый период 2025-2026 гг"</t>
  </si>
  <si>
    <t xml:space="preserve"> 99 0 У0 42 140 </t>
  </si>
  <si>
    <t>Программные направления деятельности</t>
  </si>
  <si>
    <t>01 3 У1 S0200</t>
  </si>
  <si>
    <t>02 2 01 10000</t>
  </si>
  <si>
    <t>01 1 02 S0200</t>
  </si>
  <si>
    <t>Сумма на 2025 год. руб.</t>
  </si>
  <si>
    <t>Сумма на 2026 год. руб.</t>
  </si>
  <si>
    <t>Ведомственная структура расходов бюджета  муниципального образования Беш-Озекское сельское поселение на плановый период 2025 - 2026 годы</t>
  </si>
  <si>
    <r>
      <t xml:space="preserve">Земельный налог </t>
    </r>
    <r>
      <rPr>
        <i/>
        <sz val="12"/>
        <rFont val="Times New Roman"/>
        <family val="1"/>
      </rPr>
      <t xml:space="preserve">  с организаций</t>
    </r>
  </si>
  <si>
    <r>
      <t>Земельный налог физ лиц</t>
    </r>
    <r>
      <rPr>
        <i/>
        <sz val="12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</si>
  <si>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b/>
        <i/>
        <sz val="12"/>
        <color indexed="10"/>
        <rFont val="Times New Roman"/>
        <family val="1"/>
      </rPr>
      <t xml:space="preserve"> </t>
    </r>
  </si>
  <si>
    <t>1 16 02020 00 0000 140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</si>
  <si>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</si>
  <si>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801 01 00 00 00 00 0000 000</t>
  </si>
  <si>
    <t>Изменение остатков средств на счетах по учету средств бюджетов</t>
  </si>
  <si>
    <t>801 01 05 00 00 00 0000 000</t>
  </si>
  <si>
    <t>Увеличение остатков средств бюджетов</t>
  </si>
  <si>
    <t>801 01 05 00 00 00 0000 500</t>
  </si>
  <si>
    <t>Увеличение прочих остатков средств бюджетов</t>
  </si>
  <si>
    <t>801 01 05 02 00 00 0000 500</t>
  </si>
  <si>
    <t>Увеличение прочих остатков денежных средств бюджетов</t>
  </si>
  <si>
    <t>801 01 05 02 00 00 0000 510</t>
  </si>
  <si>
    <t>801 01 05 02 01 10 0000 510</t>
  </si>
  <si>
    <t>Уменьшение остатков средств бюджетов</t>
  </si>
  <si>
    <t>801 01 05 00 00 00 0000 600</t>
  </si>
  <si>
    <t>Уменьшение прочих остатков средств бюджетов</t>
  </si>
  <si>
    <t>801 01 05 02 00 00 0000 600</t>
  </si>
  <si>
    <t>Уменьшение прочих остатков денежных средств бюджетов</t>
  </si>
  <si>
    <t>801 01 05 02 01 00 0000 610</t>
  </si>
  <si>
    <t>801 01 05 02 01 10 0000 610</t>
  </si>
  <si>
    <t>Межбюджетные трансферты, выделяемые из бюджета муниципального образования Беш-Озекское сельское поселение  на финансирование расходов, связанных с передачей полномочий органам местного самоуправления муниципального образования "Шебалинский район" на 2025-2026 годы</t>
  </si>
  <si>
    <t>Приложение 3 к решению сессии Сельского совета депутатов МО Беш-Озекское сельское поселение №  4-3      от " 29    "декабря  " 2023 года.О бюджете муниципального образования  Беш-Озекское сельское поселение на 2024 год плановый период 2025-2026 гг."</t>
  </si>
  <si>
    <t>Приложение 4 к решению сессии Сельского совета депутатов МО Беш-Озекское сельское поселение № 4-3      от " 29    " декабря   "2023 года.О бюджете муниципального образования  Беш-Озекское сельское поселение на 2024 год плановый период 2025-2026 гг."</t>
  </si>
  <si>
    <t>Приложение 5 к решению сессии Сельского  совета депутатов МО Беш-Озекское сельское поселение №  4-3    от " 29      " декабря     "2023 года.О бюджете муниципального образования  Беш-Озекское сельское поселение на 2024 год плановый период 2025-2026гг."</t>
  </si>
  <si>
    <t>Приложение 6 к решению сессии Сельского совета депутатов МО Беш-Озекское сельское поселение № 4-3      от " 29 "  декабря   " 2023 года.О бюджете муниципального образования  Беш-Озекское сельское поселение на 2024 год плановый период 2025-2026 гг."</t>
  </si>
  <si>
    <t>Приложение 7 к решению сессии Сельского совета депутатов МО Беш-Озекское сельское поселение №4-3  от " 29      " декабря  " 2023 года.О бюджете муниципального образования  Беш-Озекское сельское поселение на 2024 год плановый период 2025-2026 гг."</t>
  </si>
  <si>
    <t>Приложение 8 к решению сессии Сельского совета депутатов МО Беш-Озекское сельское поселение № 4-3       от " 29      "  декабря   " 2023 года. О бюджете муниципального образования  Беш-Озекское сельское поселение на 2024 год плановый период 2025-2026 гг."</t>
  </si>
  <si>
    <t>Приложение 9 к решению сессии Сельского совета депутатов МО Беш-Озекское сельское поселение № 4-3      от "29   "  декабря  " 2023 года.О бюджете муниципального образования  Беш-Озекское сельское поселение на 2024 год плановый период 2025-2026 гг."</t>
  </si>
  <si>
    <t>Приложение 10 к решению сессии Сельского совета депутатов МО Беш-Озекское сельское поселение № 4-3      от "29   "  декабря " 2023 года.О бюджете муниципального образования  Беш-Озекское сельское поселение на 2024 год плановый период 2025-2026гг."</t>
  </si>
  <si>
    <t>Приложение 11 к решению сессии Сельского совета депутатов МО Беш-Озекское сельское поселение № 4-3  от " 29   " декабря    " 2023 года.О бюджете муниципального образования Беш-Озекское сельское поселение на 2024 год плановый период 2025-2026 гг."</t>
  </si>
  <si>
    <t>Приложение 12 к решению сессии Сельского совета депутатов МО Беш-Озекское сельское поселение №  4-3   от "29   "   декабря    " 2023 года.О бюджете муниципального образования  Беш-Озекское сельское поселение на 2024 год плановый период 2025-2026 гг."</t>
  </si>
  <si>
    <t>Приложение 13 к решению сессии Сельского совета депутатов МО Беш-Озекское сельское поселение № 4-3   от " 29       " декабря  " 2023 года.О бюджете муниципального образования  Беш-Озекское сельское поселение на 2024 год плановый период 2025-2026 гг."</t>
  </si>
  <si>
    <t>Приложение 14 к решению сессии Сельского совета депутатов МО Беш-Озекское сельское поселение № 4-3   от " 29       " декабря  " 2023 года.О бюджете муниципального образования  Беш-Озекское сельское поселение на 2024 год плановый период 2025-2026 гг."</t>
  </si>
  <si>
    <t>86,33</t>
  </si>
  <si>
    <t>12,50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</si>
</sst>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0.0"/>
    <numFmt numFmtId="167" formatCode="_-* #,##0.0_р_._-;\-* #,##0.0_р_._-;_-* &quot;-&quot;??_р_.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20"/>
      <name val="Times New Roman"/>
      <family val="1"/>
    </font>
    <font>
      <b/>
      <i/>
      <sz val="12"/>
      <color indexed="10"/>
      <name val="Times New Roman"/>
      <family val="1"/>
    </font>
    <font>
      <sz val="8"/>
      <color indexed="8"/>
      <name val="Arial Cyr"/>
      <family val="0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Arial Cyr"/>
      <family val="0"/>
    </font>
    <font>
      <sz val="12"/>
      <color rgb="FF000000"/>
      <name val="Arial Cyr"/>
      <family val="0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>
      <alignment horizontal="left" wrapText="1" indent="2"/>
      <protection/>
    </xf>
    <xf numFmtId="49" fontId="66" fillId="0" borderId="2">
      <alignment horizontal="center"/>
      <protection/>
    </xf>
    <xf numFmtId="0" fontId="66" fillId="0" borderId="3">
      <alignment horizontal="left" wrapText="1"/>
      <protection/>
    </xf>
    <xf numFmtId="49" fontId="66" fillId="0" borderId="2">
      <alignment horizontal="center" wrapText="1"/>
      <protection/>
    </xf>
    <xf numFmtId="49" fontId="23" fillId="0" borderId="4">
      <alignment horizontal="center" wrapText="1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7" fillId="26" borderId="5" applyNumberFormat="0" applyAlignment="0" applyProtection="0"/>
    <xf numFmtId="0" fontId="68" fillId="27" borderId="6" applyNumberFormat="0" applyAlignment="0" applyProtection="0"/>
    <xf numFmtId="0" fontId="69" fillId="27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28" borderId="11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10" fillId="0" borderId="0" xfId="58" applyFont="1" applyFill="1">
      <alignment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0" fontId="10" fillId="0" borderId="0" xfId="58" applyFont="1">
      <alignment/>
      <protection/>
    </xf>
    <xf numFmtId="0" fontId="14" fillId="0" borderId="0" xfId="58" applyFont="1">
      <alignment/>
      <protection/>
    </xf>
    <xf numFmtId="0" fontId="8" fillId="0" borderId="0" xfId="58">
      <alignment/>
      <protection/>
    </xf>
    <xf numFmtId="0" fontId="15" fillId="0" borderId="0" xfId="58" applyFont="1">
      <alignment/>
      <protection/>
    </xf>
    <xf numFmtId="0" fontId="13" fillId="0" borderId="0" xfId="58" applyFont="1" applyFill="1" applyAlignment="1">
      <alignment wrapText="1"/>
      <protection/>
    </xf>
    <xf numFmtId="0" fontId="8" fillId="0" borderId="0" xfId="58" applyAlignment="1">
      <alignment horizontal="center" vertical="center" wrapText="1"/>
      <protection/>
    </xf>
    <xf numFmtId="0" fontId="8" fillId="0" borderId="0" xfId="58" applyAlignment="1">
      <alignment horizontal="justify" vertical="center" wrapText="1"/>
      <protection/>
    </xf>
    <xf numFmtId="0" fontId="8" fillId="0" borderId="0" xfId="58" applyAlignment="1">
      <alignment horizontal="right" vertical="justify"/>
      <protection/>
    </xf>
    <xf numFmtId="0" fontId="13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/>
      <protection/>
    </xf>
    <xf numFmtId="0" fontId="8" fillId="0" borderId="0" xfId="58" applyFont="1" applyAlignment="1">
      <alignment horizontal="left" vertical="justify"/>
      <protection/>
    </xf>
    <xf numFmtId="0" fontId="13" fillId="0" borderId="0" xfId="58" applyFont="1" applyFill="1" applyBorder="1" applyAlignment="1">
      <alignment horizontal="left" vertical="justify" wrapText="1"/>
      <protection/>
    </xf>
    <xf numFmtId="0" fontId="14" fillId="0" borderId="0" xfId="58" applyFont="1" applyAlignment="1">
      <alignment/>
      <protection/>
    </xf>
    <xf numFmtId="0" fontId="14" fillId="0" borderId="0" xfId="58" applyFont="1" applyAlignment="1">
      <alignment horizontal="left" vertical="justify"/>
      <protection/>
    </xf>
    <xf numFmtId="0" fontId="14" fillId="0" borderId="0" xfId="58" applyFont="1" applyAlignment="1">
      <alignment horizontal="right" vertical="justify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justify" vertical="center" wrapText="1"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10" fillId="0" borderId="14" xfId="58" applyFont="1" applyBorder="1" applyAlignment="1">
      <alignment horizontal="justify" vertical="center" wrapText="1"/>
      <protection/>
    </xf>
    <xf numFmtId="0" fontId="16" fillId="0" borderId="0" xfId="58" applyFont="1">
      <alignment/>
      <protection/>
    </xf>
    <xf numFmtId="0" fontId="16" fillId="0" borderId="0" xfId="58" applyFont="1" applyBorder="1">
      <alignment/>
      <protection/>
    </xf>
    <xf numFmtId="0" fontId="17" fillId="0" borderId="0" xfId="58" applyFont="1">
      <alignment/>
      <protection/>
    </xf>
    <xf numFmtId="0" fontId="3" fillId="0" borderId="0" xfId="58" applyFont="1">
      <alignment/>
      <protection/>
    </xf>
    <xf numFmtId="0" fontId="10" fillId="0" borderId="14" xfId="58" applyFont="1" applyBorder="1" applyAlignment="1">
      <alignment horizontal="center" vertical="center"/>
      <protection/>
    </xf>
    <xf numFmtId="0" fontId="9" fillId="0" borderId="0" xfId="58" applyFont="1">
      <alignment/>
      <protection/>
    </xf>
    <xf numFmtId="0" fontId="9" fillId="0" borderId="14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justify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9" fillId="0" borderId="0" xfId="58" applyFont="1" applyAlignment="1">
      <alignment wrapText="1"/>
      <protection/>
    </xf>
    <xf numFmtId="0" fontId="13" fillId="0" borderId="0" xfId="58" applyFont="1" applyAlignment="1">
      <alignment horizontal="center" vertical="center" wrapText="1"/>
      <protection/>
    </xf>
    <xf numFmtId="0" fontId="13" fillId="0" borderId="0" xfId="58" applyFont="1" applyAlignment="1">
      <alignment horizontal="center" vertical="center"/>
      <protection/>
    </xf>
    <xf numFmtId="0" fontId="13" fillId="0" borderId="0" xfId="58" applyFont="1" applyAlignment="1">
      <alignment wrapText="1"/>
      <protection/>
    </xf>
    <xf numFmtId="49" fontId="13" fillId="0" borderId="0" xfId="58" applyNumberFormat="1" applyFont="1" applyAlignment="1">
      <alignment horizontal="center"/>
      <protection/>
    </xf>
    <xf numFmtId="0" fontId="10" fillId="0" borderId="0" xfId="58" applyFont="1" applyAlignment="1">
      <alignment horizontal="center" vertical="center"/>
      <protection/>
    </xf>
    <xf numFmtId="49" fontId="10" fillId="0" borderId="0" xfId="58" applyNumberFormat="1" applyFont="1" applyAlignment="1">
      <alignment horizontal="center"/>
      <protection/>
    </xf>
    <xf numFmtId="0" fontId="10" fillId="0" borderId="0" xfId="58" applyFont="1" applyAlignment="1">
      <alignment wrapText="1"/>
      <protection/>
    </xf>
    <xf numFmtId="49" fontId="10" fillId="0" borderId="14" xfId="58" applyNumberFormat="1" applyFont="1" applyFill="1" applyBorder="1" applyAlignment="1">
      <alignment horizontal="center" wrapText="1"/>
      <protection/>
    </xf>
    <xf numFmtId="0" fontId="10" fillId="0" borderId="14" xfId="58" applyFont="1" applyFill="1" applyBorder="1" applyAlignment="1">
      <alignment horizontal="left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0" fillId="0" borderId="14" xfId="58" applyFont="1" applyBorder="1" applyAlignment="1">
      <alignment horizontal="center" wrapText="1"/>
      <protection/>
    </xf>
    <xf numFmtId="0" fontId="15" fillId="0" borderId="0" xfId="58" applyFont="1" applyAlignment="1">
      <alignment horizontal="center" vertical="center" wrapText="1"/>
      <protection/>
    </xf>
    <xf numFmtId="0" fontId="8" fillId="0" borderId="0" xfId="58" applyAlignment="1">
      <alignment/>
      <protection/>
    </xf>
    <xf numFmtId="0" fontId="12" fillId="0" borderId="0" xfId="58" applyFont="1" applyAlignment="1">
      <alignment horizontal="center" vertical="top" wrapText="1"/>
      <protection/>
    </xf>
    <xf numFmtId="0" fontId="9" fillId="0" borderId="0" xfId="58" applyFont="1" applyAlignment="1">
      <alignment horizontal="center" vertical="top" wrapText="1"/>
      <protection/>
    </xf>
    <xf numFmtId="0" fontId="12" fillId="0" borderId="0" xfId="58" applyFont="1" applyAlignment="1">
      <alignment horizontal="center" wrapText="1"/>
      <protection/>
    </xf>
    <xf numFmtId="0" fontId="29" fillId="0" borderId="14" xfId="0" applyFont="1" applyBorder="1" applyAlignment="1">
      <alignment horizontal="left" vertical="center" wrapText="1"/>
    </xf>
    <xf numFmtId="49" fontId="10" fillId="0" borderId="14" xfId="58" applyNumberFormat="1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0" fontId="10" fillId="0" borderId="14" xfId="58" applyFont="1" applyBorder="1" applyAlignment="1">
      <alignment horizontal="center"/>
      <protection/>
    </xf>
    <xf numFmtId="2" fontId="3" fillId="0" borderId="14" xfId="58" applyNumberFormat="1" applyFont="1" applyBorder="1" applyAlignment="1">
      <alignment horizontal="right" vertical="center" wrapText="1"/>
      <protection/>
    </xf>
    <xf numFmtId="2" fontId="10" fillId="0" borderId="14" xfId="58" applyNumberFormat="1" applyFont="1" applyBorder="1" applyAlignment="1">
      <alignment horizontal="right" vertical="center" wrapText="1"/>
      <protection/>
    </xf>
    <xf numFmtId="0" fontId="3" fillId="0" borderId="14" xfId="58" applyFont="1" applyFill="1" applyBorder="1" applyAlignment="1">
      <alignment horizontal="left" vertical="center" wrapText="1"/>
      <protection/>
    </xf>
    <xf numFmtId="49" fontId="3" fillId="0" borderId="14" xfId="58" applyNumberFormat="1" applyFont="1" applyFill="1" applyBorder="1" applyAlignment="1">
      <alignment horizontal="center" wrapText="1"/>
      <protection/>
    </xf>
    <xf numFmtId="0" fontId="20" fillId="0" borderId="0" xfId="58" applyFont="1">
      <alignment/>
      <protection/>
    </xf>
    <xf numFmtId="1" fontId="3" fillId="0" borderId="14" xfId="58" applyNumberFormat="1" applyFont="1" applyFill="1" applyBorder="1" applyAlignment="1">
      <alignment horizontal="left" vertical="top" wrapText="1"/>
      <protection/>
    </xf>
    <xf numFmtId="49" fontId="3" fillId="0" borderId="14" xfId="58" applyNumberFormat="1" applyFont="1" applyBorder="1" applyAlignment="1">
      <alignment horizontal="center"/>
      <protection/>
    </xf>
    <xf numFmtId="0" fontId="10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2" fontId="5" fillId="0" borderId="14" xfId="57" applyNumberFormat="1" applyFont="1" applyFill="1" applyBorder="1" applyAlignment="1">
      <alignment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65" fontId="7" fillId="0" borderId="0" xfId="0" applyNumberFormat="1" applyFont="1" applyAlignment="1">
      <alignment/>
    </xf>
    <xf numFmtId="2" fontId="3" fillId="0" borderId="14" xfId="58" applyNumberFormat="1" applyFont="1" applyBorder="1" applyAlignment="1">
      <alignment horizontal="right" vertical="center"/>
      <protection/>
    </xf>
    <xf numFmtId="0" fontId="9" fillId="0" borderId="0" xfId="58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2" fontId="10" fillId="0" borderId="0" xfId="58" applyNumberFormat="1" applyFont="1" applyAlignment="1">
      <alignment horizontal="center" vertical="center"/>
      <protection/>
    </xf>
    <xf numFmtId="2" fontId="6" fillId="0" borderId="14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165" fontId="0" fillId="0" borderId="0" xfId="0" applyNumberFormat="1" applyAlignment="1">
      <alignment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right" vertical="center"/>
    </xf>
    <xf numFmtId="2" fontId="10" fillId="0" borderId="14" xfId="58" applyNumberFormat="1" applyFont="1" applyBorder="1" applyAlignment="1">
      <alignment horizontal="right" vertical="center"/>
      <protection/>
    </xf>
    <xf numFmtId="0" fontId="4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0" borderId="14" xfId="58" applyFont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4" xfId="58" applyFont="1" applyBorder="1" applyAlignment="1">
      <alignment horizontal="left" vertical="center" wrapText="1"/>
      <protection/>
    </xf>
    <xf numFmtId="0" fontId="3" fillId="0" borderId="14" xfId="58" applyFont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9" fillId="0" borderId="0" xfId="58" applyFont="1" applyFill="1" applyAlignment="1">
      <alignment vertical="top"/>
      <protection/>
    </xf>
    <xf numFmtId="0" fontId="9" fillId="0" borderId="0" xfId="58" applyFont="1" applyFill="1" applyAlignment="1">
      <alignment horizontal="right" vertical="top"/>
      <protection/>
    </xf>
    <xf numFmtId="43" fontId="9" fillId="0" borderId="0" xfId="74" applyFont="1" applyFill="1" applyAlignment="1">
      <alignment vertical="top"/>
    </xf>
    <xf numFmtId="0" fontId="10" fillId="0" borderId="14" xfId="58" applyFont="1" applyFill="1" applyBorder="1" applyAlignment="1">
      <alignment vertical="center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43" fontId="3" fillId="0" borderId="14" xfId="74" applyFont="1" applyFill="1" applyBorder="1" applyAlignment="1">
      <alignment horizontal="center" vertical="center" wrapText="1"/>
    </xf>
    <xf numFmtId="0" fontId="9" fillId="0" borderId="0" xfId="58" applyFont="1" applyFill="1" applyAlignment="1">
      <alignment vertical="center"/>
      <protection/>
    </xf>
    <xf numFmtId="0" fontId="3" fillId="0" borderId="14" xfId="58" applyFont="1" applyFill="1" applyBorder="1" applyAlignment="1">
      <alignment vertical="top"/>
      <protection/>
    </xf>
    <xf numFmtId="49" fontId="10" fillId="0" borderId="14" xfId="58" applyNumberFormat="1" applyFont="1" applyFill="1" applyBorder="1" applyAlignment="1">
      <alignment vertical="top"/>
      <protection/>
    </xf>
    <xf numFmtId="167" fontId="3" fillId="0" borderId="14" xfId="78" applyNumberFormat="1" applyFont="1" applyFill="1" applyBorder="1" applyAlignment="1">
      <alignment horizontal="center"/>
    </xf>
    <xf numFmtId="0" fontId="3" fillId="0" borderId="14" xfId="58" applyFont="1" applyFill="1" applyBorder="1" applyAlignment="1">
      <alignment horizontal="justify" vertical="top"/>
      <protection/>
    </xf>
    <xf numFmtId="49" fontId="3" fillId="0" borderId="14" xfId="62" applyNumberFormat="1" applyFont="1" applyFill="1" applyBorder="1" applyAlignment="1">
      <alignment horizontal="center" vertical="center"/>
      <protection/>
    </xf>
    <xf numFmtId="167" fontId="3" fillId="0" borderId="14" xfId="78" applyNumberFormat="1" applyFont="1" applyFill="1" applyBorder="1" applyAlignment="1">
      <alignment horizontal="center" vertical="center"/>
    </xf>
    <xf numFmtId="0" fontId="10" fillId="0" borderId="14" xfId="58" applyFont="1" applyFill="1" applyBorder="1" applyAlignment="1">
      <alignment horizontal="justify" vertical="top"/>
      <protection/>
    </xf>
    <xf numFmtId="49" fontId="10" fillId="0" borderId="14" xfId="62" applyNumberFormat="1" applyFont="1" applyFill="1" applyBorder="1" applyAlignment="1">
      <alignment horizontal="center" vertical="center"/>
      <protection/>
    </xf>
    <xf numFmtId="167" fontId="3" fillId="0" borderId="14" xfId="74" applyNumberFormat="1" applyFont="1" applyFill="1" applyBorder="1" applyAlignment="1">
      <alignment horizontal="center" vertical="center"/>
    </xf>
    <xf numFmtId="0" fontId="3" fillId="0" borderId="14" xfId="58" applyFont="1" applyFill="1" applyBorder="1" applyAlignment="1">
      <alignment vertical="top" wrapText="1"/>
      <protection/>
    </xf>
    <xf numFmtId="0" fontId="12" fillId="0" borderId="0" xfId="58" applyFont="1" applyFill="1" applyAlignment="1">
      <alignment vertical="top"/>
      <protection/>
    </xf>
    <xf numFmtId="0" fontId="9" fillId="0" borderId="0" xfId="58" applyFont="1" applyFill="1" applyBorder="1" applyAlignment="1">
      <alignment horizontal="center" vertical="top" wrapText="1"/>
      <protection/>
    </xf>
    <xf numFmtId="43" fontId="9" fillId="0" borderId="0" xfId="74" applyFont="1" applyFill="1" applyBorder="1" applyAlignment="1">
      <alignment horizontal="center" vertical="top" wrapText="1"/>
    </xf>
    <xf numFmtId="0" fontId="12" fillId="0" borderId="0" xfId="58" applyFont="1" applyFill="1" applyBorder="1" applyAlignment="1">
      <alignment horizontal="center" vertical="top" wrapText="1"/>
      <protection/>
    </xf>
    <xf numFmtId="43" fontId="12" fillId="0" borderId="0" xfId="74" applyFont="1" applyFill="1" applyBorder="1" applyAlignment="1">
      <alignment horizontal="center" vertical="top" wrapText="1"/>
    </xf>
    <xf numFmtId="0" fontId="9" fillId="0" borderId="0" xfId="58" applyFont="1" applyFill="1" applyBorder="1" applyAlignment="1">
      <alignment vertical="top"/>
      <protection/>
    </xf>
    <xf numFmtId="43" fontId="9" fillId="0" borderId="0" xfId="74" applyFont="1" applyFill="1" applyBorder="1" applyAlignment="1">
      <alignment horizontal="center" vertical="top"/>
    </xf>
    <xf numFmtId="43" fontId="9" fillId="0" borderId="0" xfId="74" applyFont="1" applyFill="1" applyAlignment="1">
      <alignment horizontal="center" vertical="top"/>
    </xf>
    <xf numFmtId="0" fontId="9" fillId="0" borderId="14" xfId="58" applyFont="1" applyFill="1" applyBorder="1" applyAlignment="1">
      <alignment vertical="top"/>
      <protection/>
    </xf>
    <xf numFmtId="0" fontId="12" fillId="0" borderId="14" xfId="58" applyFont="1" applyFill="1" applyBorder="1" applyAlignment="1">
      <alignment vertical="top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2" fillId="0" borderId="14" xfId="58" applyNumberFormat="1" applyFont="1" applyFill="1" applyBorder="1" applyAlignment="1">
      <alignment vertical="center" wrapText="1"/>
      <protection/>
    </xf>
    <xf numFmtId="167" fontId="2" fillId="33" borderId="14" xfId="77" applyNumberFormat="1" applyFont="1" applyFill="1" applyBorder="1" applyAlignment="1">
      <alignment horizontal="center" vertical="center" wrapText="1"/>
    </xf>
    <xf numFmtId="49" fontId="10" fillId="33" borderId="14" xfId="58" applyNumberFormat="1" applyFont="1" applyFill="1" applyBorder="1" applyAlignment="1">
      <alignment vertical="center"/>
      <protection/>
    </xf>
    <xf numFmtId="167" fontId="21" fillId="33" borderId="14" xfId="77" applyNumberFormat="1" applyFont="1" applyFill="1" applyBorder="1" applyAlignment="1">
      <alignment horizontal="center" vertical="center" wrapText="1"/>
    </xf>
    <xf numFmtId="0" fontId="12" fillId="0" borderId="14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10" fillId="0" borderId="0" xfId="58" applyFont="1" applyFill="1" applyBorder="1" applyAlignment="1">
      <alignment horizontal="right" vertical="center" wrapText="1"/>
      <protection/>
    </xf>
    <xf numFmtId="0" fontId="10" fillId="0" borderId="15" xfId="58" applyFont="1" applyFill="1" applyBorder="1" applyAlignment="1">
      <alignment horizontal="right" vertical="center" wrapText="1"/>
      <protection/>
    </xf>
    <xf numFmtId="49" fontId="3" fillId="33" borderId="14" xfId="58" applyNumberFormat="1" applyFont="1" applyFill="1" applyBorder="1" applyAlignment="1">
      <alignment vertical="center"/>
      <protection/>
    </xf>
    <xf numFmtId="43" fontId="2" fillId="33" borderId="14" xfId="77" applyNumberFormat="1" applyFont="1" applyFill="1" applyBorder="1" applyAlignment="1">
      <alignment horizontal="center" vertical="center" wrapText="1"/>
    </xf>
    <xf numFmtId="43" fontId="21" fillId="33" borderId="14" xfId="77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21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3" fillId="0" borderId="14" xfId="58" applyFont="1" applyBorder="1" applyAlignment="1">
      <alignment horizontal="center"/>
      <protection/>
    </xf>
    <xf numFmtId="2" fontId="4" fillId="0" borderId="14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10" fillId="0" borderId="14" xfId="58" applyNumberFormat="1" applyFont="1" applyFill="1" applyBorder="1" applyAlignment="1">
      <alignment horizontal="center" wrapText="1"/>
      <protection/>
    </xf>
    <xf numFmtId="2" fontId="3" fillId="0" borderId="14" xfId="58" applyNumberFormat="1" applyFont="1" applyFill="1" applyBorder="1" applyAlignment="1">
      <alignment horizontal="center" wrapText="1"/>
      <protection/>
    </xf>
    <xf numFmtId="2" fontId="3" fillId="0" borderId="14" xfId="58" applyNumberFormat="1" applyFont="1" applyBorder="1" applyAlignment="1">
      <alignment horizontal="center"/>
      <protection/>
    </xf>
    <xf numFmtId="2" fontId="21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 wrapText="1"/>
    </xf>
    <xf numFmtId="0" fontId="2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0" borderId="14" xfId="58" applyBorder="1">
      <alignment/>
      <protection/>
    </xf>
    <xf numFmtId="49" fontId="2" fillId="0" borderId="14" xfId="58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right" vertical="center"/>
    </xf>
    <xf numFmtId="2" fontId="25" fillId="0" borderId="14" xfId="0" applyNumberFormat="1" applyFont="1" applyFill="1" applyBorder="1" applyAlignment="1">
      <alignment horizontal="right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0" fontId="6" fillId="0" borderId="14" xfId="58" applyFont="1" applyBorder="1">
      <alignment/>
      <protection/>
    </xf>
    <xf numFmtId="164" fontId="5" fillId="0" borderId="14" xfId="58" applyNumberFormat="1" applyFont="1" applyBorder="1">
      <alignment/>
      <protection/>
    </xf>
    <xf numFmtId="0" fontId="10" fillId="0" borderId="17" xfId="58" applyFont="1" applyFill="1" applyBorder="1" applyAlignment="1">
      <alignment horizontal="left" vertical="center" wrapText="1"/>
      <protection/>
    </xf>
    <xf numFmtId="0" fontId="3" fillId="0" borderId="17" xfId="58" applyFont="1" applyFill="1" applyBorder="1" applyAlignment="1">
      <alignment horizontal="left" vertical="center" wrapText="1"/>
      <protection/>
    </xf>
    <xf numFmtId="0" fontId="25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25" fillId="0" borderId="14" xfId="0" applyNumberFormat="1" applyFont="1" applyFill="1" applyBorder="1" applyAlignment="1">
      <alignment horizontal="right" vertical="center" wrapText="1"/>
    </xf>
    <xf numFmtId="49" fontId="10" fillId="33" borderId="14" xfId="58" applyNumberFormat="1" applyFont="1" applyFill="1" applyBorder="1" applyAlignment="1">
      <alignment horizontal="center" vertical="center"/>
      <protection/>
    </xf>
    <xf numFmtId="49" fontId="2" fillId="0" borderId="14" xfId="58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82" fillId="0" borderId="14" xfId="0" applyNumberFormat="1" applyFont="1" applyFill="1" applyBorder="1" applyAlignment="1">
      <alignment horizontal="center" vertical="center" wrapText="1"/>
    </xf>
    <xf numFmtId="2" fontId="82" fillId="0" borderId="14" xfId="0" applyNumberFormat="1" applyFont="1" applyFill="1" applyBorder="1" applyAlignment="1">
      <alignment horizontal="center" vertical="center" wrapText="1"/>
    </xf>
    <xf numFmtId="2" fontId="82" fillId="0" borderId="14" xfId="0" applyNumberFormat="1" applyFont="1" applyFill="1" applyBorder="1" applyAlignment="1">
      <alignment horizontal="right" vertical="center"/>
    </xf>
    <xf numFmtId="2" fontId="82" fillId="0" borderId="14" xfId="0" applyNumberFormat="1" applyFont="1" applyFill="1" applyBorder="1" applyAlignment="1">
      <alignment horizontal="right" vertical="center" wrapText="1"/>
    </xf>
    <xf numFmtId="49" fontId="83" fillId="0" borderId="14" xfId="0" applyNumberFormat="1" applyFont="1" applyFill="1" applyBorder="1" applyAlignment="1">
      <alignment horizontal="center" vertical="center" wrapText="1"/>
    </xf>
    <xf numFmtId="2" fontId="83" fillId="0" borderId="14" xfId="0" applyNumberFormat="1" applyFont="1" applyFill="1" applyBorder="1" applyAlignment="1">
      <alignment horizontal="center" vertical="center" wrapText="1"/>
    </xf>
    <xf numFmtId="2" fontId="83" fillId="0" borderId="14" xfId="0" applyNumberFormat="1" applyFont="1" applyFill="1" applyBorder="1" applyAlignment="1">
      <alignment horizontal="right" vertical="center" wrapText="1"/>
    </xf>
    <xf numFmtId="2" fontId="83" fillId="0" borderId="1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right" vertical="center" wrapText="1"/>
    </xf>
    <xf numFmtId="0" fontId="84" fillId="0" borderId="0" xfId="0" applyFont="1" applyFill="1" applyBorder="1" applyAlignment="1">
      <alignment/>
    </xf>
    <xf numFmtId="2" fontId="32" fillId="0" borderId="14" xfId="0" applyNumberFormat="1" applyFont="1" applyFill="1" applyBorder="1" applyAlignment="1">
      <alignment horizontal="right" vertical="center"/>
    </xf>
    <xf numFmtId="2" fontId="35" fillId="0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right" vertical="center"/>
    </xf>
    <xf numFmtId="49" fontId="85" fillId="0" borderId="14" xfId="0" applyNumberFormat="1" applyFont="1" applyFill="1" applyBorder="1" applyAlignment="1">
      <alignment horizontal="center" vertical="center" wrapText="1"/>
    </xf>
    <xf numFmtId="2" fontId="35" fillId="0" borderId="14" xfId="0" applyNumberFormat="1" applyFont="1" applyFill="1" applyBorder="1" applyAlignment="1">
      <alignment horizontal="right" vertical="center" wrapText="1"/>
    </xf>
    <xf numFmtId="0" fontId="84" fillId="0" borderId="0" xfId="0" applyFont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/>
    </xf>
    <xf numFmtId="165" fontId="36" fillId="0" borderId="0" xfId="0" applyNumberFormat="1" applyFont="1" applyAlignment="1">
      <alignment/>
    </xf>
    <xf numFmtId="165" fontId="84" fillId="0" borderId="0" xfId="0" applyNumberFormat="1" applyFont="1" applyAlignment="1">
      <alignment/>
    </xf>
    <xf numFmtId="0" fontId="5" fillId="35" borderId="14" xfId="0" applyFont="1" applyFill="1" applyBorder="1" applyAlignment="1">
      <alignment vertical="top" wrapText="1"/>
    </xf>
    <xf numFmtId="0" fontId="86" fillId="35" borderId="14" xfId="0" applyFont="1" applyFill="1" applyBorder="1" applyAlignment="1">
      <alignment wrapText="1"/>
    </xf>
    <xf numFmtId="0" fontId="6" fillId="35" borderId="14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87" fillId="35" borderId="14" xfId="0" applyFont="1" applyFill="1" applyBorder="1" applyAlignment="1">
      <alignment horizontal="justify" wrapText="1"/>
    </xf>
    <xf numFmtId="49" fontId="82" fillId="35" borderId="14" xfId="0" applyNumberFormat="1" applyFont="1" applyFill="1" applyBorder="1" applyAlignment="1">
      <alignment horizontal="center" vertical="center" wrapText="1"/>
    </xf>
    <xf numFmtId="49" fontId="83" fillId="35" borderId="14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2" fontId="6" fillId="0" borderId="14" xfId="57" applyNumberFormat="1" applyFont="1" applyFill="1" applyBorder="1" applyAlignment="1">
      <alignment vertical="center" wrapText="1"/>
      <protection/>
    </xf>
    <xf numFmtId="2" fontId="3" fillId="0" borderId="14" xfId="58" applyNumberFormat="1" applyFont="1" applyBorder="1" applyAlignment="1">
      <alignment horizontal="right"/>
      <protection/>
    </xf>
    <xf numFmtId="2" fontId="10" fillId="0" borderId="14" xfId="58" applyNumberFormat="1" applyFont="1" applyFill="1" applyBorder="1" applyAlignment="1">
      <alignment horizontal="right" wrapText="1"/>
      <protection/>
    </xf>
    <xf numFmtId="2" fontId="3" fillId="0" borderId="14" xfId="58" applyNumberFormat="1" applyFont="1" applyFill="1" applyBorder="1" applyAlignment="1">
      <alignment horizontal="right" wrapText="1"/>
      <protection/>
    </xf>
    <xf numFmtId="2" fontId="3" fillId="0" borderId="14" xfId="58" applyNumberFormat="1" applyFont="1" applyBorder="1" applyAlignment="1">
      <alignment vertical="center"/>
      <protection/>
    </xf>
    <xf numFmtId="2" fontId="10" fillId="0" borderId="14" xfId="58" applyNumberFormat="1" applyFont="1" applyFill="1" applyBorder="1" applyAlignment="1">
      <alignment wrapText="1"/>
      <protection/>
    </xf>
    <xf numFmtId="2" fontId="3" fillId="0" borderId="14" xfId="58" applyNumberFormat="1" applyFont="1" applyFill="1" applyBorder="1" applyAlignment="1">
      <alignment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2" fillId="0" borderId="14" xfId="0" applyFont="1" applyBorder="1" applyAlignment="1">
      <alignment/>
    </xf>
    <xf numFmtId="2" fontId="83" fillId="0" borderId="14" xfId="0" applyNumberFormat="1" applyFont="1" applyBorder="1" applyAlignment="1">
      <alignment/>
    </xf>
    <xf numFmtId="0" fontId="88" fillId="0" borderId="14" xfId="0" applyFont="1" applyBorder="1" applyAlignment="1">
      <alignment/>
    </xf>
    <xf numFmtId="2" fontId="82" fillId="0" borderId="14" xfId="0" applyNumberFormat="1" applyFont="1" applyBorder="1" applyAlignment="1">
      <alignment/>
    </xf>
    <xf numFmtId="0" fontId="88" fillId="0" borderId="14" xfId="0" applyFont="1" applyBorder="1" applyAlignment="1">
      <alignment horizontal="center"/>
    </xf>
    <xf numFmtId="2" fontId="5" fillId="0" borderId="14" xfId="0" applyNumberFormat="1" applyFont="1" applyFill="1" applyBorder="1" applyAlignment="1">
      <alignment vertical="center"/>
    </xf>
    <xf numFmtId="0" fontId="82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 wrapText="1"/>
    </xf>
    <xf numFmtId="2" fontId="83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166" fontId="21" fillId="0" borderId="14" xfId="0" applyNumberFormat="1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3" fontId="2" fillId="33" borderId="14" xfId="77" applyNumberFormat="1" applyFont="1" applyFill="1" applyBorder="1" applyAlignment="1">
      <alignment horizontal="center" vertical="center" wrapText="1"/>
    </xf>
    <xf numFmtId="0" fontId="10" fillId="0" borderId="14" xfId="58" applyFont="1" applyFill="1" applyBorder="1" applyAlignment="1">
      <alignment vertical="top" wrapText="1"/>
      <protection/>
    </xf>
    <xf numFmtId="0" fontId="89" fillId="0" borderId="14" xfId="0" applyFont="1" applyBorder="1" applyAlignment="1">
      <alignment/>
    </xf>
    <xf numFmtId="2" fontId="82" fillId="0" borderId="14" xfId="0" applyNumberFormat="1" applyFont="1" applyBorder="1" applyAlignment="1">
      <alignment horizontal="center"/>
    </xf>
    <xf numFmtId="0" fontId="8" fillId="0" borderId="0" xfId="58" applyAlignment="1">
      <alignment horizontal="right"/>
      <protection/>
    </xf>
    <xf numFmtId="0" fontId="19" fillId="0" borderId="15" xfId="58" applyFont="1" applyBorder="1" applyAlignment="1">
      <alignment horizontal="center" vertical="center" wrapText="1"/>
      <protection/>
    </xf>
    <xf numFmtId="0" fontId="19" fillId="0" borderId="15" xfId="58" applyFont="1" applyBorder="1" applyAlignment="1">
      <alignment horizontal="justify" vertical="center" wrapText="1"/>
      <protection/>
    </xf>
    <xf numFmtId="0" fontId="13" fillId="0" borderId="15" xfId="58" applyFont="1" applyBorder="1" applyAlignment="1">
      <alignment horizontal="center" vertical="center" wrapText="1"/>
      <protection/>
    </xf>
    <xf numFmtId="0" fontId="19" fillId="0" borderId="14" xfId="58" applyFont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justify" vertical="center" wrapText="1"/>
      <protection/>
    </xf>
    <xf numFmtId="2" fontId="2" fillId="0" borderId="14" xfId="58" applyNumberFormat="1" applyFont="1" applyFill="1" applyBorder="1" applyAlignment="1">
      <alignment vertical="center" wrapText="1"/>
      <protection/>
    </xf>
    <xf numFmtId="49" fontId="10" fillId="33" borderId="14" xfId="58" applyNumberFormat="1" applyFont="1" applyFill="1" applyBorder="1" applyAlignment="1">
      <alignment horizontal="right"/>
      <protection/>
    </xf>
    <xf numFmtId="0" fontId="90" fillId="0" borderId="1" xfId="33" applyNumberFormat="1" applyFont="1" applyAlignment="1" applyProtection="1">
      <alignment vertical="top" wrapText="1"/>
      <protection/>
    </xf>
    <xf numFmtId="0" fontId="8" fillId="0" borderId="0" xfId="58" applyBorder="1">
      <alignment/>
      <protection/>
    </xf>
    <xf numFmtId="49" fontId="91" fillId="0" borderId="2" xfId="36" applyNumberFormat="1" applyFont="1" applyProtection="1">
      <alignment horizontal="center" wrapText="1"/>
      <protection/>
    </xf>
    <xf numFmtId="2" fontId="3" fillId="0" borderId="14" xfId="58" applyNumberFormat="1" applyFont="1" applyBorder="1" applyAlignment="1">
      <alignment horizontal="center" vertical="center"/>
      <protection/>
    </xf>
    <xf numFmtId="0" fontId="91" fillId="0" borderId="3" xfId="35" applyNumberFormat="1" applyFont="1" applyAlignment="1" applyProtection="1">
      <alignment vertical="top" wrapText="1"/>
      <protection/>
    </xf>
    <xf numFmtId="0" fontId="9" fillId="0" borderId="14" xfId="58" applyFont="1" applyBorder="1" applyAlignment="1">
      <alignment horizontal="center"/>
      <protection/>
    </xf>
    <xf numFmtId="0" fontId="12" fillId="0" borderId="14" xfId="58" applyFont="1" applyBorder="1" applyAlignment="1">
      <alignment horizontal="center" vertical="center" wrapText="1"/>
      <protection/>
    </xf>
    <xf numFmtId="0" fontId="12" fillId="0" borderId="14" xfId="58" applyFont="1" applyBorder="1" applyAlignment="1">
      <alignment horizontal="justify" vertical="center" wrapText="1"/>
      <protection/>
    </xf>
    <xf numFmtId="2" fontId="12" fillId="0" borderId="14" xfId="58" applyNumberFormat="1" applyFont="1" applyBorder="1" applyAlignment="1">
      <alignment horizontal="right" vertical="center" wrapText="1"/>
      <protection/>
    </xf>
    <xf numFmtId="0" fontId="9" fillId="0" borderId="14" xfId="58" applyFont="1" applyBorder="1" applyAlignment="1">
      <alignment horizontal="justify" vertical="center" wrapText="1"/>
      <protection/>
    </xf>
    <xf numFmtId="0" fontId="12" fillId="0" borderId="14" xfId="58" applyFont="1" applyBorder="1" applyAlignment="1">
      <alignment horizontal="center"/>
      <protection/>
    </xf>
    <xf numFmtId="0" fontId="9" fillId="0" borderId="14" xfId="58" applyFont="1" applyBorder="1" applyAlignment="1">
      <alignment horizontal="center" vertical="center"/>
      <protection/>
    </xf>
    <xf numFmtId="2" fontId="9" fillId="0" borderId="14" xfId="58" applyNumberFormat="1" applyFont="1" applyBorder="1" applyAlignment="1">
      <alignment horizontal="right" vertical="center" wrapText="1"/>
      <protection/>
    </xf>
    <xf numFmtId="0" fontId="12" fillId="0" borderId="14" xfId="58" applyFont="1" applyBorder="1" applyAlignment="1">
      <alignment horizontal="right" vertical="center" wrapText="1"/>
      <protection/>
    </xf>
    <xf numFmtId="49" fontId="9" fillId="0" borderId="14" xfId="58" applyNumberFormat="1" applyFont="1" applyBorder="1" applyAlignment="1">
      <alignment horizontal="center" wrapText="1"/>
      <protection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top" wrapText="1"/>
    </xf>
    <xf numFmtId="0" fontId="12" fillId="0" borderId="14" xfId="58" applyFont="1" applyBorder="1" applyAlignment="1">
      <alignment horizontal="center" wrapText="1"/>
      <protection/>
    </xf>
    <xf numFmtId="0" fontId="9" fillId="0" borderId="14" xfId="58" applyFont="1" applyBorder="1" applyAlignment="1">
      <alignment horizontal="center" wrapText="1"/>
      <protection/>
    </xf>
    <xf numFmtId="0" fontId="92" fillId="0" borderId="1" xfId="33" applyNumberFormat="1" applyFont="1" applyProtection="1">
      <alignment horizontal="left" wrapText="1" indent="2"/>
      <protection/>
    </xf>
    <xf numFmtId="0" fontId="92" fillId="0" borderId="1" xfId="33" applyNumberFormat="1" applyFont="1" applyAlignment="1" applyProtection="1">
      <alignment vertical="top" wrapText="1"/>
      <protection/>
    </xf>
    <xf numFmtId="0" fontId="22" fillId="0" borderId="0" xfId="58" applyFont="1">
      <alignment/>
      <protection/>
    </xf>
    <xf numFmtId="0" fontId="48" fillId="0" borderId="0" xfId="58" applyFont="1">
      <alignment/>
      <protection/>
    </xf>
    <xf numFmtId="0" fontId="48" fillId="0" borderId="0" xfId="58" applyFont="1" applyFill="1" applyAlignment="1">
      <alignment vertical="top"/>
      <protection/>
    </xf>
    <xf numFmtId="0" fontId="49" fillId="0" borderId="0" xfId="58" applyFont="1">
      <alignment/>
      <protection/>
    </xf>
    <xf numFmtId="0" fontId="1" fillId="0" borderId="0" xfId="0" applyFont="1" applyBorder="1" applyAlignment="1">
      <alignment horizontal="center"/>
    </xf>
    <xf numFmtId="0" fontId="83" fillId="35" borderId="14" xfId="0" applyFont="1" applyFill="1" applyBorder="1" applyAlignment="1">
      <alignment horizontal="left" vertical="center" wrapText="1"/>
    </xf>
    <xf numFmtId="0" fontId="93" fillId="0" borderId="3" xfId="35" applyNumberFormat="1" applyFont="1" applyProtection="1">
      <alignment horizontal="left" wrapText="1"/>
      <protection/>
    </xf>
    <xf numFmtId="49" fontId="93" fillId="0" borderId="2" xfId="36" applyNumberFormat="1" applyFont="1" applyAlignment="1" applyProtection="1">
      <alignment horizontal="center" vertical="center" wrapText="1"/>
      <protection/>
    </xf>
    <xf numFmtId="0" fontId="40" fillId="18" borderId="14" xfId="0" applyFont="1" applyFill="1" applyBorder="1" applyAlignment="1">
      <alignment vertical="top" wrapText="1"/>
    </xf>
    <xf numFmtId="0" fontId="4" fillId="18" borderId="14" xfId="0" applyFont="1" applyFill="1" applyBorder="1" applyAlignment="1">
      <alignment horizontal="center" vertical="center" wrapText="1"/>
    </xf>
    <xf numFmtId="2" fontId="4" fillId="18" borderId="14" xfId="0" applyNumberFormat="1" applyFont="1" applyFill="1" applyBorder="1" applyAlignment="1">
      <alignment horizontal="center" vertical="center" wrapText="1"/>
    </xf>
    <xf numFmtId="0" fontId="87" fillId="18" borderId="14" xfId="0" applyFont="1" applyFill="1" applyBorder="1" applyAlignment="1">
      <alignment wrapText="1"/>
    </xf>
    <xf numFmtId="49" fontId="4" fillId="18" borderId="14" xfId="0" applyNumberFormat="1" applyFont="1" applyFill="1" applyBorder="1" applyAlignment="1">
      <alignment horizontal="center" vertical="center" wrapText="1"/>
    </xf>
    <xf numFmtId="49" fontId="82" fillId="18" borderId="14" xfId="0" applyNumberFormat="1" applyFont="1" applyFill="1" applyBorder="1" applyAlignment="1">
      <alignment horizontal="center" vertical="center" wrapText="1"/>
    </xf>
    <xf numFmtId="49" fontId="4" fillId="18" borderId="14" xfId="0" applyNumberFormat="1" applyFont="1" applyFill="1" applyBorder="1" applyAlignment="1">
      <alignment horizontal="center" vertical="center"/>
    </xf>
    <xf numFmtId="2" fontId="25" fillId="18" borderId="14" xfId="0" applyNumberFormat="1" applyFont="1" applyFill="1" applyBorder="1" applyAlignment="1">
      <alignment horizontal="right" vertical="center"/>
    </xf>
    <xf numFmtId="0" fontId="5" fillId="18" borderId="14" xfId="0" applyFont="1" applyFill="1" applyBorder="1" applyAlignment="1">
      <alignment horizontal="left" vertical="center" wrapText="1"/>
    </xf>
    <xf numFmtId="49" fontId="5" fillId="18" borderId="14" xfId="0" applyNumberFormat="1" applyFont="1" applyFill="1" applyBorder="1" applyAlignment="1">
      <alignment horizontal="center" vertical="center" wrapText="1"/>
    </xf>
    <xf numFmtId="2" fontId="82" fillId="18" borderId="14" xfId="0" applyNumberFormat="1" applyFont="1" applyFill="1" applyBorder="1" applyAlignment="1">
      <alignment horizontal="center" vertical="center" wrapText="1"/>
    </xf>
    <xf numFmtId="2" fontId="82" fillId="18" borderId="14" xfId="0" applyNumberFormat="1" applyFont="1" applyFill="1" applyBorder="1" applyAlignment="1">
      <alignment horizontal="right" vertical="center" wrapText="1"/>
    </xf>
    <xf numFmtId="0" fontId="5" fillId="18" borderId="14" xfId="0" applyFont="1" applyFill="1" applyBorder="1" applyAlignment="1">
      <alignment vertical="top" wrapText="1"/>
    </xf>
    <xf numFmtId="49" fontId="83" fillId="18" borderId="14" xfId="0" applyNumberFormat="1" applyFont="1" applyFill="1" applyBorder="1" applyAlignment="1">
      <alignment horizontal="center" vertical="center" wrapText="1"/>
    </xf>
    <xf numFmtId="2" fontId="83" fillId="18" borderId="14" xfId="0" applyNumberFormat="1" applyFont="1" applyFill="1" applyBorder="1" applyAlignment="1">
      <alignment horizontal="center" vertical="center" wrapText="1"/>
    </xf>
    <xf numFmtId="2" fontId="83" fillId="18" borderId="14" xfId="0" applyNumberFormat="1" applyFont="1" applyFill="1" applyBorder="1" applyAlignment="1">
      <alignment horizontal="right" vertical="center" wrapText="1"/>
    </xf>
    <xf numFmtId="0" fontId="87" fillId="18" borderId="14" xfId="0" applyFont="1" applyFill="1" applyBorder="1" applyAlignment="1">
      <alignment horizontal="center" vertical="center" wrapText="1"/>
    </xf>
    <xf numFmtId="49" fontId="6" fillId="18" borderId="14" xfId="0" applyNumberFormat="1" applyFont="1" applyFill="1" applyBorder="1" applyAlignment="1">
      <alignment horizontal="center" vertical="center" wrapText="1"/>
    </xf>
    <xf numFmtId="49" fontId="93" fillId="18" borderId="2" xfId="36" applyNumberFormat="1" applyFont="1" applyFill="1" applyAlignment="1" applyProtection="1">
      <alignment horizontal="center" vertical="center" wrapText="1"/>
      <protection/>
    </xf>
    <xf numFmtId="0" fontId="82" fillId="18" borderId="14" xfId="0" applyFont="1" applyFill="1" applyBorder="1" applyAlignment="1">
      <alignment horizontal="left" vertical="center" wrapText="1"/>
    </xf>
    <xf numFmtId="2" fontId="5" fillId="18" borderId="14" xfId="0" applyNumberFormat="1" applyFont="1" applyFill="1" applyBorder="1" applyAlignment="1">
      <alignment horizontal="right" vertical="center"/>
    </xf>
    <xf numFmtId="0" fontId="5" fillId="18" borderId="14" xfId="0" applyFont="1" applyFill="1" applyBorder="1" applyAlignment="1">
      <alignment vertical="center" wrapText="1"/>
    </xf>
    <xf numFmtId="2" fontId="4" fillId="18" borderId="14" xfId="0" applyNumberFormat="1" applyFont="1" applyFill="1" applyBorder="1" applyAlignment="1">
      <alignment horizontal="right" vertical="center" wrapText="1"/>
    </xf>
    <xf numFmtId="49" fontId="93" fillId="35" borderId="2" xfId="36" applyNumberFormat="1" applyFont="1" applyFill="1" applyAlignment="1" applyProtection="1">
      <alignment horizontal="center" vertical="center" wrapText="1"/>
      <protection/>
    </xf>
    <xf numFmtId="2" fontId="83" fillId="35" borderId="14" xfId="0" applyNumberFormat="1" applyFont="1" applyFill="1" applyBorder="1" applyAlignment="1">
      <alignment horizontal="center" vertical="center" wrapText="1"/>
    </xf>
    <xf numFmtId="2" fontId="83" fillId="35" borderId="14" xfId="0" applyNumberFormat="1" applyFont="1" applyFill="1" applyBorder="1" applyAlignment="1">
      <alignment horizontal="right" vertical="center" wrapText="1"/>
    </xf>
    <xf numFmtId="49" fontId="3" fillId="18" borderId="14" xfId="0" applyNumberFormat="1" applyFont="1" applyFill="1" applyBorder="1" applyAlignment="1">
      <alignment horizontal="center" vertical="center" wrapText="1"/>
    </xf>
    <xf numFmtId="2" fontId="21" fillId="18" borderId="14" xfId="0" applyNumberFormat="1" applyFont="1" applyFill="1" applyBorder="1" applyAlignment="1">
      <alignment horizontal="center" vertical="center" wrapText="1"/>
    </xf>
    <xf numFmtId="2" fontId="3" fillId="18" borderId="14" xfId="0" applyNumberFormat="1" applyFont="1" applyFill="1" applyBorder="1" applyAlignment="1">
      <alignment horizontal="center" vertical="center" wrapText="1"/>
    </xf>
    <xf numFmtId="2" fontId="24" fillId="18" borderId="14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 wrapText="1"/>
    </xf>
    <xf numFmtId="0" fontId="20" fillId="0" borderId="14" xfId="58" applyFont="1" applyBorder="1">
      <alignment/>
      <protection/>
    </xf>
    <xf numFmtId="0" fontId="5" fillId="0" borderId="0" xfId="58" applyFont="1" applyFill="1" applyAlignment="1">
      <alignment horizontal="center" vertical="center" wrapText="1"/>
      <protection/>
    </xf>
    <xf numFmtId="0" fontId="9" fillId="0" borderId="0" xfId="58" applyFont="1" applyFill="1" applyAlignment="1">
      <alignment horizontal="center" vertical="top" wrapText="1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8" fillId="0" borderId="0" xfId="58" applyFont="1" applyAlignment="1">
      <alignment/>
      <protection/>
    </xf>
    <xf numFmtId="0" fontId="13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horizontal="left" vertical="top" wrapText="1"/>
      <protection/>
    </xf>
    <xf numFmtId="0" fontId="3" fillId="0" borderId="0" xfId="58" applyFont="1" applyBorder="1" applyAlignment="1">
      <alignment horizontal="center" vertical="center" wrapText="1"/>
      <protection/>
    </xf>
    <xf numFmtId="0" fontId="10" fillId="0" borderId="15" xfId="58" applyFont="1" applyBorder="1" applyAlignment="1">
      <alignment horizontal="right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9" fillId="0" borderId="0" xfId="58" applyFont="1" applyFill="1" applyAlignment="1">
      <alignment horizontal="left" vertical="center" wrapText="1"/>
      <protection/>
    </xf>
    <xf numFmtId="0" fontId="3" fillId="0" borderId="0" xfId="58" applyFont="1" applyAlignment="1">
      <alignment horizontal="center" vertical="top" wrapText="1"/>
      <protection/>
    </xf>
    <xf numFmtId="0" fontId="22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horizontal="left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1" xfId="34"/>
    <cellStyle name="xl70" xfId="35"/>
    <cellStyle name="xl79" xfId="36"/>
    <cellStyle name="xl8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 4" xfId="60"/>
    <cellStyle name="Обычный 5 2" xfId="61"/>
    <cellStyle name="Обычный_все приложения_все приложения 2011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Тысячи [0]_перечис.11" xfId="70"/>
    <cellStyle name="Тысячи_перечис.11" xfId="71"/>
    <cellStyle name="Comma" xfId="72"/>
    <cellStyle name="Comma [0]" xfId="73"/>
    <cellStyle name="Финансовый 2" xfId="74"/>
    <cellStyle name="Финансовый 2 2" xfId="75"/>
    <cellStyle name="Финансовый 2 2 2" xfId="76"/>
    <cellStyle name="Финансовый 3" xfId="77"/>
    <cellStyle name="Финансовый_все приложения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0</xdr:row>
      <xdr:rowOff>0</xdr:rowOff>
    </xdr:from>
    <xdr:to>
      <xdr:col>3</xdr:col>
      <xdr:colOff>0</xdr:colOff>
      <xdr:row>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57450" y="0"/>
          <a:ext cx="566737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2419350</xdr:colOff>
      <xdr:row>0</xdr:row>
      <xdr:rowOff>0</xdr:rowOff>
    </xdr:from>
    <xdr:to>
      <xdr:col>0</xdr:col>
      <xdr:colOff>2457450</xdr:colOff>
      <xdr:row>0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 flipH="1">
          <a:off x="2419350" y="0"/>
          <a:ext cx="381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1</xdr:col>
      <xdr:colOff>447675</xdr:colOff>
      <xdr:row>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 flipH="1">
          <a:off x="4610100" y="0"/>
          <a:ext cx="952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9"/>
  <sheetViews>
    <sheetView zoomScale="70" zoomScaleNormal="70" zoomScalePageLayoutView="0" workbookViewId="0" topLeftCell="A7">
      <selection activeCell="F1" sqref="F1"/>
    </sheetView>
  </sheetViews>
  <sheetFormatPr defaultColWidth="47.8515625" defaultRowHeight="37.5" customHeight="1"/>
  <cols>
    <col min="1" max="1" width="63.8515625" style="110" customWidth="1"/>
    <col min="2" max="2" width="37.140625" style="110" customWidth="1"/>
    <col min="3" max="3" width="20.8515625" style="112" customWidth="1"/>
    <col min="4" max="4" width="0" style="110" hidden="1" customWidth="1"/>
    <col min="5" max="5" width="1.28515625" style="110" hidden="1" customWidth="1"/>
    <col min="6" max="16384" width="47.8515625" style="110" customWidth="1"/>
  </cols>
  <sheetData>
    <row r="1" spans="2:3" ht="159" customHeight="1">
      <c r="B1" s="344" t="s">
        <v>275</v>
      </c>
      <c r="C1" s="344"/>
    </row>
    <row r="2" spans="1:3" ht="69.75" customHeight="1">
      <c r="A2" s="343" t="s">
        <v>259</v>
      </c>
      <c r="B2" s="343"/>
      <c r="C2" s="343"/>
    </row>
    <row r="3" ht="31.5" customHeight="1">
      <c r="B3" s="111"/>
    </row>
    <row r="4" spans="1:3" s="116" customFormat="1" ht="50.25" customHeight="1">
      <c r="A4" s="113"/>
      <c r="B4" s="114" t="s">
        <v>95</v>
      </c>
      <c r="C4" s="115" t="s">
        <v>237</v>
      </c>
    </row>
    <row r="5" spans="1:3" ht="18.75">
      <c r="A5" s="117" t="s">
        <v>96</v>
      </c>
      <c r="B5" s="118"/>
      <c r="C5" s="122">
        <v>0</v>
      </c>
    </row>
    <row r="6" spans="1:3" ht="37.5">
      <c r="A6" s="120" t="s">
        <v>97</v>
      </c>
      <c r="B6" s="121" t="s">
        <v>290</v>
      </c>
      <c r="C6" s="125"/>
    </row>
    <row r="7" spans="1:6" ht="18.75">
      <c r="A7" s="123" t="s">
        <v>98</v>
      </c>
      <c r="B7" s="124"/>
      <c r="C7" s="125"/>
      <c r="F7" s="305"/>
    </row>
    <row r="8" spans="1:3" ht="37.5">
      <c r="A8" s="120" t="s">
        <v>291</v>
      </c>
      <c r="B8" s="121" t="s">
        <v>292</v>
      </c>
      <c r="C8" s="125"/>
    </row>
    <row r="9" spans="1:3" ht="18.75">
      <c r="A9" s="126" t="s">
        <v>293</v>
      </c>
      <c r="B9" s="121" t="s">
        <v>294</v>
      </c>
      <c r="C9" s="125"/>
    </row>
    <row r="10" spans="1:3" ht="18.75">
      <c r="A10" s="126" t="s">
        <v>295</v>
      </c>
      <c r="B10" s="121" t="s">
        <v>296</v>
      </c>
      <c r="C10" s="125"/>
    </row>
    <row r="11" spans="1:3" ht="37.5">
      <c r="A11" s="123" t="s">
        <v>297</v>
      </c>
      <c r="B11" s="124" t="s">
        <v>298</v>
      </c>
      <c r="C11" s="125"/>
    </row>
    <row r="12" spans="1:3" s="127" customFormat="1" ht="37.5">
      <c r="A12" s="270" t="s">
        <v>225</v>
      </c>
      <c r="B12" s="124" t="s">
        <v>299</v>
      </c>
      <c r="C12" s="125">
        <f>C13+C15</f>
        <v>0</v>
      </c>
    </row>
    <row r="13" spans="1:3" ht="18.75">
      <c r="A13" s="126" t="s">
        <v>300</v>
      </c>
      <c r="B13" s="121" t="s">
        <v>301</v>
      </c>
      <c r="C13" s="125"/>
    </row>
    <row r="14" spans="1:3" ht="18.75" customHeight="1">
      <c r="A14" s="126" t="s">
        <v>302</v>
      </c>
      <c r="B14" s="121" t="s">
        <v>303</v>
      </c>
      <c r="C14" s="125"/>
    </row>
    <row r="15" spans="1:3" ht="40.5" customHeight="1">
      <c r="A15" s="270" t="s">
        <v>304</v>
      </c>
      <c r="B15" s="124" t="s">
        <v>305</v>
      </c>
      <c r="C15" s="125"/>
    </row>
    <row r="16" spans="1:3" ht="37.5">
      <c r="A16" s="270" t="s">
        <v>226</v>
      </c>
      <c r="B16" s="124" t="s">
        <v>306</v>
      </c>
      <c r="C16" s="125"/>
    </row>
    <row r="17" spans="1:3" s="127" customFormat="1" ht="18.75">
      <c r="A17" s="120"/>
      <c r="B17" s="121"/>
      <c r="C17" s="122"/>
    </row>
    <row r="18" spans="2:3" ht="37.5" customHeight="1">
      <c r="B18" s="128"/>
      <c r="C18" s="129"/>
    </row>
    <row r="19" spans="2:3" ht="37.5" customHeight="1">
      <c r="B19" s="130"/>
      <c r="C19" s="131"/>
    </row>
    <row r="20" spans="2:3" ht="37.5" customHeight="1">
      <c r="B20" s="128"/>
      <c r="C20" s="129"/>
    </row>
    <row r="21" spans="2:3" ht="37.5" customHeight="1">
      <c r="B21" s="128"/>
      <c r="C21" s="129"/>
    </row>
    <row r="22" spans="2:3" ht="37.5" customHeight="1">
      <c r="B22" s="130"/>
      <c r="C22" s="131"/>
    </row>
    <row r="23" spans="2:3" ht="37.5" customHeight="1">
      <c r="B23" s="128"/>
      <c r="C23" s="129"/>
    </row>
    <row r="24" spans="2:3" ht="37.5" customHeight="1">
      <c r="B24" s="128"/>
      <c r="C24" s="129"/>
    </row>
    <row r="25" spans="2:3" ht="37.5" customHeight="1">
      <c r="B25" s="128"/>
      <c r="C25" s="129"/>
    </row>
    <row r="26" spans="2:3" ht="37.5" customHeight="1">
      <c r="B26" s="128"/>
      <c r="C26" s="129"/>
    </row>
    <row r="27" spans="2:3" ht="37.5" customHeight="1">
      <c r="B27" s="132"/>
      <c r="C27" s="133"/>
    </row>
    <row r="28" spans="2:3" ht="37.5" customHeight="1">
      <c r="B28" s="132"/>
      <c r="C28" s="133"/>
    </row>
    <row r="29" spans="2:3" ht="37.5" customHeight="1">
      <c r="B29" s="132"/>
      <c r="C29" s="133"/>
    </row>
    <row r="30" ht="37.5" customHeight="1">
      <c r="C30" s="134"/>
    </row>
    <row r="31" ht="37.5" customHeight="1">
      <c r="C31" s="134"/>
    </row>
    <row r="32" ht="37.5" customHeight="1">
      <c r="C32" s="134"/>
    </row>
    <row r="33" ht="37.5" customHeight="1">
      <c r="C33" s="134"/>
    </row>
    <row r="34" ht="37.5" customHeight="1">
      <c r="C34" s="134"/>
    </row>
    <row r="35" ht="37.5" customHeight="1">
      <c r="C35" s="134"/>
    </row>
    <row r="36" ht="37.5" customHeight="1">
      <c r="C36" s="134"/>
    </row>
    <row r="37" ht="37.5" customHeight="1">
      <c r="C37" s="134"/>
    </row>
    <row r="38" ht="37.5" customHeight="1">
      <c r="C38" s="134"/>
    </row>
    <row r="39" ht="37.5" customHeight="1">
      <c r="C39" s="134"/>
    </row>
    <row r="40" ht="37.5" customHeight="1">
      <c r="C40" s="134"/>
    </row>
    <row r="41" ht="37.5" customHeight="1">
      <c r="C41" s="134"/>
    </row>
    <row r="42" ht="37.5" customHeight="1">
      <c r="C42" s="134"/>
    </row>
    <row r="43" ht="37.5" customHeight="1">
      <c r="C43" s="134"/>
    </row>
    <row r="44" ht="37.5" customHeight="1">
      <c r="C44" s="134"/>
    </row>
    <row r="45" ht="37.5" customHeight="1">
      <c r="C45" s="134"/>
    </row>
    <row r="46" ht="37.5" customHeight="1">
      <c r="C46" s="134"/>
    </row>
    <row r="47" ht="37.5" customHeight="1">
      <c r="C47" s="134"/>
    </row>
    <row r="48" ht="37.5" customHeight="1">
      <c r="C48" s="134"/>
    </row>
    <row r="49" ht="37.5" customHeight="1">
      <c r="C49" s="134"/>
    </row>
    <row r="50" ht="37.5" customHeight="1">
      <c r="C50" s="134"/>
    </row>
    <row r="51" ht="37.5" customHeight="1">
      <c r="C51" s="134"/>
    </row>
    <row r="52" ht="37.5" customHeight="1">
      <c r="C52" s="134"/>
    </row>
    <row r="53" ht="37.5" customHeight="1">
      <c r="C53" s="134"/>
    </row>
    <row r="54" ht="37.5" customHeight="1">
      <c r="C54" s="134"/>
    </row>
    <row r="55" ht="37.5" customHeight="1">
      <c r="C55" s="134"/>
    </row>
    <row r="56" ht="37.5" customHeight="1">
      <c r="C56" s="134"/>
    </row>
    <row r="57" ht="37.5" customHeight="1">
      <c r="C57" s="134"/>
    </row>
    <row r="58" ht="37.5" customHeight="1">
      <c r="C58" s="134"/>
    </row>
    <row r="59" ht="37.5" customHeight="1">
      <c r="C59" s="134"/>
    </row>
    <row r="60" ht="37.5" customHeight="1">
      <c r="C60" s="134"/>
    </row>
    <row r="61" ht="37.5" customHeight="1">
      <c r="C61" s="134"/>
    </row>
    <row r="62" ht="37.5" customHeight="1">
      <c r="C62" s="134"/>
    </row>
    <row r="63" ht="37.5" customHeight="1">
      <c r="C63" s="134"/>
    </row>
    <row r="64" ht="37.5" customHeight="1">
      <c r="C64" s="134"/>
    </row>
    <row r="65" ht="37.5" customHeight="1">
      <c r="C65" s="134"/>
    </row>
    <row r="66" ht="37.5" customHeight="1">
      <c r="C66" s="134"/>
    </row>
    <row r="67" ht="37.5" customHeight="1">
      <c r="C67" s="134"/>
    </row>
    <row r="68" ht="37.5" customHeight="1">
      <c r="C68" s="134"/>
    </row>
    <row r="69" ht="37.5" customHeight="1">
      <c r="C69" s="134"/>
    </row>
    <row r="70" ht="37.5" customHeight="1">
      <c r="C70" s="134"/>
    </row>
    <row r="71" ht="37.5" customHeight="1">
      <c r="C71" s="134"/>
    </row>
    <row r="72" ht="37.5" customHeight="1">
      <c r="C72" s="134"/>
    </row>
    <row r="73" ht="37.5" customHeight="1">
      <c r="C73" s="134"/>
    </row>
    <row r="74" ht="37.5" customHeight="1">
      <c r="C74" s="134"/>
    </row>
    <row r="75" ht="37.5" customHeight="1">
      <c r="C75" s="134"/>
    </row>
    <row r="76" ht="37.5" customHeight="1">
      <c r="C76" s="134"/>
    </row>
    <row r="77" ht="37.5" customHeight="1">
      <c r="C77" s="134"/>
    </row>
    <row r="78" ht="37.5" customHeight="1">
      <c r="C78" s="134"/>
    </row>
    <row r="79" ht="37.5" customHeight="1">
      <c r="C79" s="134"/>
    </row>
    <row r="80" ht="37.5" customHeight="1">
      <c r="C80" s="134"/>
    </row>
    <row r="81" ht="37.5" customHeight="1">
      <c r="C81" s="134"/>
    </row>
    <row r="82" ht="37.5" customHeight="1">
      <c r="C82" s="134"/>
    </row>
    <row r="83" ht="37.5" customHeight="1">
      <c r="C83" s="134"/>
    </row>
    <row r="84" ht="37.5" customHeight="1">
      <c r="C84" s="134"/>
    </row>
    <row r="85" ht="37.5" customHeight="1">
      <c r="C85" s="134"/>
    </row>
    <row r="86" ht="37.5" customHeight="1">
      <c r="C86" s="134"/>
    </row>
    <row r="87" ht="37.5" customHeight="1">
      <c r="C87" s="134"/>
    </row>
    <row r="88" ht="37.5" customHeight="1">
      <c r="C88" s="134"/>
    </row>
    <row r="89" ht="37.5" customHeight="1">
      <c r="C89" s="134"/>
    </row>
    <row r="90" ht="37.5" customHeight="1">
      <c r="C90" s="134"/>
    </row>
    <row r="91" ht="37.5" customHeight="1">
      <c r="C91" s="134"/>
    </row>
    <row r="92" ht="37.5" customHeight="1">
      <c r="C92" s="134"/>
    </row>
    <row r="93" ht="37.5" customHeight="1">
      <c r="C93" s="134"/>
    </row>
    <row r="94" ht="37.5" customHeight="1">
      <c r="C94" s="134"/>
    </row>
    <row r="95" ht="37.5" customHeight="1">
      <c r="C95" s="134"/>
    </row>
    <row r="96" ht="37.5" customHeight="1">
      <c r="C96" s="134"/>
    </row>
    <row r="97" ht="37.5" customHeight="1">
      <c r="C97" s="134"/>
    </row>
    <row r="98" ht="37.5" customHeight="1">
      <c r="C98" s="134"/>
    </row>
    <row r="99" ht="37.5" customHeight="1">
      <c r="C99" s="134"/>
    </row>
    <row r="100" ht="37.5" customHeight="1">
      <c r="C100" s="134"/>
    </row>
    <row r="101" ht="37.5" customHeight="1">
      <c r="C101" s="134"/>
    </row>
    <row r="102" ht="37.5" customHeight="1">
      <c r="C102" s="134"/>
    </row>
    <row r="103" ht="37.5" customHeight="1">
      <c r="C103" s="134"/>
    </row>
    <row r="104" ht="37.5" customHeight="1">
      <c r="C104" s="134"/>
    </row>
    <row r="105" ht="37.5" customHeight="1">
      <c r="C105" s="134"/>
    </row>
    <row r="106" ht="37.5" customHeight="1">
      <c r="C106" s="134"/>
    </row>
    <row r="107" ht="37.5" customHeight="1">
      <c r="C107" s="134"/>
    </row>
    <row r="108" ht="37.5" customHeight="1">
      <c r="C108" s="134"/>
    </row>
    <row r="109" ht="37.5" customHeight="1">
      <c r="C109" s="134"/>
    </row>
    <row r="110" ht="37.5" customHeight="1">
      <c r="C110" s="134"/>
    </row>
    <row r="111" ht="37.5" customHeight="1">
      <c r="C111" s="134"/>
    </row>
    <row r="112" ht="37.5" customHeight="1">
      <c r="C112" s="134"/>
    </row>
    <row r="113" ht="37.5" customHeight="1">
      <c r="C113" s="134"/>
    </row>
    <row r="114" ht="37.5" customHeight="1">
      <c r="C114" s="134"/>
    </row>
    <row r="115" ht="37.5" customHeight="1">
      <c r="C115" s="134"/>
    </row>
    <row r="116" ht="37.5" customHeight="1">
      <c r="C116" s="134"/>
    </row>
    <row r="117" ht="37.5" customHeight="1">
      <c r="C117" s="134"/>
    </row>
    <row r="118" ht="37.5" customHeight="1">
      <c r="C118" s="134"/>
    </row>
    <row r="119" ht="37.5" customHeight="1">
      <c r="C119" s="134"/>
    </row>
    <row r="120" ht="37.5" customHeight="1">
      <c r="C120" s="134"/>
    </row>
    <row r="121" ht="37.5" customHeight="1">
      <c r="C121" s="134"/>
    </row>
    <row r="122" ht="37.5" customHeight="1">
      <c r="C122" s="134"/>
    </row>
    <row r="123" ht="37.5" customHeight="1">
      <c r="C123" s="134"/>
    </row>
    <row r="124" ht="37.5" customHeight="1">
      <c r="C124" s="134"/>
    </row>
    <row r="125" ht="37.5" customHeight="1">
      <c r="C125" s="134"/>
    </row>
    <row r="126" ht="37.5" customHeight="1">
      <c r="C126" s="134"/>
    </row>
    <row r="127" ht="37.5" customHeight="1">
      <c r="C127" s="134"/>
    </row>
    <row r="128" ht="37.5" customHeight="1">
      <c r="C128" s="134"/>
    </row>
    <row r="129" ht="37.5" customHeight="1">
      <c r="C129" s="134"/>
    </row>
    <row r="130" ht="37.5" customHeight="1">
      <c r="C130" s="134"/>
    </row>
    <row r="131" ht="37.5" customHeight="1">
      <c r="C131" s="134"/>
    </row>
    <row r="132" ht="37.5" customHeight="1">
      <c r="C132" s="134"/>
    </row>
    <row r="133" ht="37.5" customHeight="1">
      <c r="C133" s="134"/>
    </row>
    <row r="134" ht="37.5" customHeight="1">
      <c r="C134" s="134"/>
    </row>
    <row r="135" ht="37.5" customHeight="1">
      <c r="C135" s="134"/>
    </row>
    <row r="136" ht="37.5" customHeight="1">
      <c r="C136" s="134"/>
    </row>
    <row r="137" ht="37.5" customHeight="1">
      <c r="C137" s="134"/>
    </row>
    <row r="138" ht="37.5" customHeight="1">
      <c r="C138" s="134"/>
    </row>
    <row r="139" ht="37.5" customHeight="1">
      <c r="C139" s="134"/>
    </row>
  </sheetData>
  <sheetProtection/>
  <mergeCells count="2">
    <mergeCell ref="A2:C2"/>
    <mergeCell ref="B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1"/>
  <sheetViews>
    <sheetView showGridLines="0" showRowColHeaders="0" zoomScale="52" zoomScaleNormal="52" zoomScaleSheetLayoutView="33" zoomScalePageLayoutView="48" workbookViewId="0" topLeftCell="A1">
      <selection activeCell="H84" sqref="H84"/>
    </sheetView>
  </sheetViews>
  <sheetFormatPr defaultColWidth="9.140625" defaultRowHeight="15"/>
  <cols>
    <col min="1" max="1" width="122.7109375" style="11" customWidth="1"/>
    <col min="2" max="2" width="11.28125" style="11" customWidth="1"/>
    <col min="3" max="3" width="10.421875" style="11" customWidth="1"/>
    <col min="4" max="4" width="9.140625" style="11" customWidth="1"/>
    <col min="5" max="5" width="23.421875" style="11" customWidth="1"/>
    <col min="6" max="6" width="10.28125" style="11" customWidth="1"/>
    <col min="7" max="7" width="12.57421875" style="11" customWidth="1"/>
    <col min="8" max="8" width="16.57421875" style="0" customWidth="1"/>
    <col min="9" max="16" width="0" style="0" hidden="1" customWidth="1"/>
    <col min="17" max="17" width="15.8515625" style="0" customWidth="1"/>
  </cols>
  <sheetData>
    <row r="1" spans="1:8" ht="120.75" customHeight="1">
      <c r="A1" s="1"/>
      <c r="B1" s="268"/>
      <c r="C1" s="268"/>
      <c r="D1" s="359" t="s">
        <v>315</v>
      </c>
      <c r="E1" s="359"/>
      <c r="F1" s="359"/>
      <c r="G1" s="359"/>
      <c r="H1" s="359"/>
    </row>
    <row r="2" spans="1:8" ht="53.25" customHeight="1">
      <c r="A2" s="358" t="s">
        <v>284</v>
      </c>
      <c r="B2" s="358"/>
      <c r="C2" s="358"/>
      <c r="D2" s="358"/>
      <c r="E2" s="358"/>
      <c r="F2" s="358"/>
      <c r="G2" s="358"/>
      <c r="H2" s="358"/>
    </row>
    <row r="3" spans="1:7" ht="19.5" customHeight="1">
      <c r="A3" s="2"/>
      <c r="B3" s="360"/>
      <c r="C3" s="360"/>
      <c r="D3" s="360"/>
      <c r="E3" s="360"/>
      <c r="F3" s="360"/>
      <c r="G3" s="2"/>
    </row>
    <row r="4" spans="1:17" s="79" customFormat="1" ht="60.75">
      <c r="A4" s="100" t="s">
        <v>0</v>
      </c>
      <c r="B4" s="100" t="s">
        <v>1</v>
      </c>
      <c r="C4" s="100" t="s">
        <v>2</v>
      </c>
      <c r="D4" s="100" t="s">
        <v>3</v>
      </c>
      <c r="E4" s="100" t="s">
        <v>4</v>
      </c>
      <c r="F4" s="100" t="s">
        <v>5</v>
      </c>
      <c r="G4" s="100" t="s">
        <v>133</v>
      </c>
      <c r="H4" s="175" t="s">
        <v>282</v>
      </c>
      <c r="I4" s="219"/>
      <c r="J4" s="219"/>
      <c r="K4" s="219"/>
      <c r="L4" s="219"/>
      <c r="M4" s="219"/>
      <c r="N4" s="219"/>
      <c r="O4" s="219"/>
      <c r="P4" s="219"/>
      <c r="Q4" s="175" t="s">
        <v>283</v>
      </c>
    </row>
    <row r="5" spans="1:17" s="83" customFormat="1" ht="23.2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210">
        <v>8</v>
      </c>
      <c r="I5" s="220"/>
      <c r="J5" s="220"/>
      <c r="K5" s="220"/>
      <c r="L5" s="220"/>
      <c r="M5" s="220"/>
      <c r="N5" s="220"/>
      <c r="O5" s="220"/>
      <c r="P5" s="220"/>
      <c r="Q5" s="210">
        <v>8</v>
      </c>
    </row>
    <row r="6" spans="1:17" s="80" customFormat="1" ht="51">
      <c r="A6" s="311" t="s">
        <v>112</v>
      </c>
      <c r="B6" s="312"/>
      <c r="C6" s="312"/>
      <c r="D6" s="312"/>
      <c r="E6" s="312"/>
      <c r="F6" s="312"/>
      <c r="G6" s="313">
        <f>SUM(G7+G11+G15)</f>
        <v>12.5</v>
      </c>
      <c r="H6" s="313">
        <f>SUM(H7+H11+H15)</f>
        <v>550</v>
      </c>
      <c r="I6" s="223" t="e">
        <f aca="true" t="shared" si="0" ref="I6:P6">I7+I13+I43</f>
        <v>#REF!</v>
      </c>
      <c r="J6" s="223" t="e">
        <f t="shared" si="0"/>
        <v>#REF!</v>
      </c>
      <c r="K6" s="223" t="e">
        <f t="shared" si="0"/>
        <v>#REF!</v>
      </c>
      <c r="L6" s="223" t="e">
        <f t="shared" si="0"/>
        <v>#REF!</v>
      </c>
      <c r="M6" s="223" t="e">
        <f t="shared" si="0"/>
        <v>#REF!</v>
      </c>
      <c r="N6" s="223" t="e">
        <f t="shared" si="0"/>
        <v>#REF!</v>
      </c>
      <c r="O6" s="223" t="e">
        <f t="shared" si="0"/>
        <v>#REF!</v>
      </c>
      <c r="P6" s="223" t="e">
        <f t="shared" si="0"/>
        <v>#REF!</v>
      </c>
      <c r="Q6" s="313">
        <f>SUM(Q7+Q11+Q15)</f>
        <v>566.6999999999999</v>
      </c>
    </row>
    <row r="7" spans="1:17" s="80" customFormat="1" ht="45.75" customHeight="1">
      <c r="A7" s="314" t="s">
        <v>10</v>
      </c>
      <c r="B7" s="315" t="s">
        <v>7</v>
      </c>
      <c r="C7" s="316" t="s">
        <v>8</v>
      </c>
      <c r="D7" s="316" t="s">
        <v>11</v>
      </c>
      <c r="E7" s="316"/>
      <c r="F7" s="317"/>
      <c r="G7" s="313">
        <f aca="true" t="shared" si="1" ref="G7:H9">G8</f>
        <v>0</v>
      </c>
      <c r="H7" s="318">
        <f t="shared" si="1"/>
        <v>373.5</v>
      </c>
      <c r="I7" s="224"/>
      <c r="J7" s="224"/>
      <c r="K7" s="224"/>
      <c r="L7" s="224"/>
      <c r="M7" s="224"/>
      <c r="N7" s="224"/>
      <c r="O7" s="224"/>
      <c r="P7" s="224"/>
      <c r="Q7" s="318">
        <f>Q8</f>
        <v>373.5</v>
      </c>
    </row>
    <row r="8" spans="1:17" s="80" customFormat="1" ht="29.25" customHeight="1">
      <c r="A8" s="238" t="s">
        <v>111</v>
      </c>
      <c r="B8" s="188" t="s">
        <v>7</v>
      </c>
      <c r="C8" s="243" t="s">
        <v>8</v>
      </c>
      <c r="D8" s="243" t="s">
        <v>11</v>
      </c>
      <c r="E8" s="215" t="s">
        <v>103</v>
      </c>
      <c r="F8" s="187"/>
      <c r="G8" s="164">
        <f t="shared" si="1"/>
        <v>0</v>
      </c>
      <c r="H8" s="186">
        <f t="shared" si="1"/>
        <v>373.5</v>
      </c>
      <c r="I8" s="224"/>
      <c r="J8" s="224"/>
      <c r="K8" s="224"/>
      <c r="L8" s="224"/>
      <c r="M8" s="224"/>
      <c r="N8" s="224"/>
      <c r="O8" s="224"/>
      <c r="P8" s="224"/>
      <c r="Q8" s="186">
        <f>Q9</f>
        <v>373.5</v>
      </c>
    </row>
    <row r="9" spans="1:17" s="80" customFormat="1" ht="29.25" customHeight="1">
      <c r="A9" s="237" t="s">
        <v>114</v>
      </c>
      <c r="B9" s="188" t="s">
        <v>7</v>
      </c>
      <c r="C9" s="243" t="s">
        <v>8</v>
      </c>
      <c r="D9" s="243" t="s">
        <v>11</v>
      </c>
      <c r="E9" s="215" t="s">
        <v>229</v>
      </c>
      <c r="F9" s="187"/>
      <c r="G9" s="164">
        <f t="shared" si="1"/>
        <v>0</v>
      </c>
      <c r="H9" s="186">
        <f t="shared" si="1"/>
        <v>373.5</v>
      </c>
      <c r="I9" s="224"/>
      <c r="J9" s="224"/>
      <c r="K9" s="224"/>
      <c r="L9" s="224"/>
      <c r="M9" s="224"/>
      <c r="N9" s="224"/>
      <c r="O9" s="224"/>
      <c r="P9" s="224"/>
      <c r="Q9" s="186">
        <f>Q10</f>
        <v>373.5</v>
      </c>
    </row>
    <row r="10" spans="1:17" s="80" customFormat="1" ht="61.5">
      <c r="A10" s="237" t="s">
        <v>73</v>
      </c>
      <c r="B10" s="188" t="s">
        <v>7</v>
      </c>
      <c r="C10" s="243" t="s">
        <v>8</v>
      </c>
      <c r="D10" s="243" t="s">
        <v>11</v>
      </c>
      <c r="E10" s="215" t="s">
        <v>229</v>
      </c>
      <c r="F10" s="243" t="s">
        <v>74</v>
      </c>
      <c r="G10" s="164">
        <v>0</v>
      </c>
      <c r="H10" s="89">
        <v>373.5</v>
      </c>
      <c r="I10" s="224"/>
      <c r="J10" s="224"/>
      <c r="K10" s="224"/>
      <c r="L10" s="224"/>
      <c r="M10" s="224"/>
      <c r="N10" s="224"/>
      <c r="O10" s="224"/>
      <c r="P10" s="224"/>
      <c r="Q10" s="89">
        <v>373.5</v>
      </c>
    </row>
    <row r="11" spans="1:17" s="80" customFormat="1" ht="23.25">
      <c r="A11" s="319" t="s">
        <v>21</v>
      </c>
      <c r="B11" s="316" t="s">
        <v>7</v>
      </c>
      <c r="C11" s="320" t="s">
        <v>11</v>
      </c>
      <c r="D11" s="320" t="s">
        <v>17</v>
      </c>
      <c r="E11" s="320"/>
      <c r="F11" s="320"/>
      <c r="G11" s="321">
        <f aca="true" t="shared" si="2" ref="G11:H13">G12</f>
        <v>12.5</v>
      </c>
      <c r="H11" s="322">
        <f t="shared" si="2"/>
        <v>165.6</v>
      </c>
      <c r="I11" s="224"/>
      <c r="J11" s="224"/>
      <c r="K11" s="224"/>
      <c r="L11" s="224"/>
      <c r="M11" s="224"/>
      <c r="N11" s="224"/>
      <c r="O11" s="224"/>
      <c r="P11" s="224"/>
      <c r="Q11" s="322">
        <f>Q12</f>
        <v>182.3</v>
      </c>
    </row>
    <row r="12" spans="1:17" s="80" customFormat="1" ht="23.25">
      <c r="A12" s="308" t="s">
        <v>59</v>
      </c>
      <c r="B12" s="215" t="s">
        <v>7</v>
      </c>
      <c r="C12" s="243" t="s">
        <v>11</v>
      </c>
      <c r="D12" s="243" t="s">
        <v>17</v>
      </c>
      <c r="E12" s="215" t="s">
        <v>103</v>
      </c>
      <c r="F12" s="243"/>
      <c r="G12" s="216">
        <f t="shared" si="2"/>
        <v>12.5</v>
      </c>
      <c r="H12" s="217">
        <f t="shared" si="2"/>
        <v>165.6</v>
      </c>
      <c r="I12" s="224"/>
      <c r="J12" s="224"/>
      <c r="K12" s="224"/>
      <c r="L12" s="224"/>
      <c r="M12" s="224"/>
      <c r="N12" s="224"/>
      <c r="O12" s="224"/>
      <c r="P12" s="224"/>
      <c r="Q12" s="217">
        <f>Q13</f>
        <v>182.3</v>
      </c>
    </row>
    <row r="13" spans="1:17" s="80" customFormat="1" ht="40.5">
      <c r="A13" s="237" t="s">
        <v>106</v>
      </c>
      <c r="B13" s="215" t="s">
        <v>7</v>
      </c>
      <c r="C13" s="243" t="s">
        <v>11</v>
      </c>
      <c r="D13" s="243" t="s">
        <v>17</v>
      </c>
      <c r="E13" s="215" t="s">
        <v>233</v>
      </c>
      <c r="F13" s="243"/>
      <c r="G13" s="216">
        <f t="shared" si="2"/>
        <v>12.5</v>
      </c>
      <c r="H13" s="217">
        <f t="shared" si="2"/>
        <v>165.6</v>
      </c>
      <c r="I13" s="223" t="e">
        <f aca="true" t="shared" si="3" ref="I13:P13">I14+I41</f>
        <v>#REF!</v>
      </c>
      <c r="J13" s="223" t="e">
        <f t="shared" si="3"/>
        <v>#REF!</v>
      </c>
      <c r="K13" s="223" t="e">
        <f t="shared" si="3"/>
        <v>#REF!</v>
      </c>
      <c r="L13" s="223" t="e">
        <f t="shared" si="3"/>
        <v>#REF!</v>
      </c>
      <c r="M13" s="223" t="e">
        <f t="shared" si="3"/>
        <v>#REF!</v>
      </c>
      <c r="N13" s="223" t="e">
        <f t="shared" si="3"/>
        <v>#REF!</v>
      </c>
      <c r="O13" s="223" t="e">
        <f t="shared" si="3"/>
        <v>#REF!</v>
      </c>
      <c r="P13" s="223" t="e">
        <f t="shared" si="3"/>
        <v>#REF!</v>
      </c>
      <c r="Q13" s="217">
        <f>Q14</f>
        <v>182.3</v>
      </c>
    </row>
    <row r="14" spans="1:17" s="80" customFormat="1" ht="30.75" customHeight="1">
      <c r="A14" s="237" t="s">
        <v>73</v>
      </c>
      <c r="B14" s="215" t="s">
        <v>7</v>
      </c>
      <c r="C14" s="243" t="s">
        <v>11</v>
      </c>
      <c r="D14" s="243" t="s">
        <v>17</v>
      </c>
      <c r="E14" s="215" t="s">
        <v>233</v>
      </c>
      <c r="F14" s="243" t="s">
        <v>74</v>
      </c>
      <c r="G14" s="216">
        <v>12.5</v>
      </c>
      <c r="H14" s="217">
        <v>165.6</v>
      </c>
      <c r="I14" s="225" t="e">
        <f aca="true" t="shared" si="4" ref="I14:P14">I15</f>
        <v>#REF!</v>
      </c>
      <c r="J14" s="225" t="e">
        <f t="shared" si="4"/>
        <v>#REF!</v>
      </c>
      <c r="K14" s="225" t="e">
        <f t="shared" si="4"/>
        <v>#REF!</v>
      </c>
      <c r="L14" s="225" t="e">
        <f t="shared" si="4"/>
        <v>#REF!</v>
      </c>
      <c r="M14" s="225" t="e">
        <f t="shared" si="4"/>
        <v>#REF!</v>
      </c>
      <c r="N14" s="225" t="e">
        <f t="shared" si="4"/>
        <v>#REF!</v>
      </c>
      <c r="O14" s="225" t="e">
        <f t="shared" si="4"/>
        <v>#REF!</v>
      </c>
      <c r="P14" s="225" t="e">
        <f t="shared" si="4"/>
        <v>#REF!</v>
      </c>
      <c r="Q14" s="217">
        <v>182.3</v>
      </c>
    </row>
    <row r="15" spans="1:17" s="80" customFormat="1" ht="27.75" customHeight="1">
      <c r="A15" s="323" t="s">
        <v>198</v>
      </c>
      <c r="B15" s="316" t="s">
        <v>7</v>
      </c>
      <c r="C15" s="320" t="s">
        <v>8</v>
      </c>
      <c r="D15" s="320" t="s">
        <v>121</v>
      </c>
      <c r="E15" s="324"/>
      <c r="F15" s="324"/>
      <c r="G15" s="325"/>
      <c r="H15" s="326">
        <f>SUM(H16)</f>
        <v>10.9</v>
      </c>
      <c r="I15" s="225" t="e">
        <f>#REF!</f>
        <v>#REF!</v>
      </c>
      <c r="J15" s="225" t="e">
        <f>#REF!</f>
        <v>#REF!</v>
      </c>
      <c r="K15" s="225" t="e">
        <f>#REF!</f>
        <v>#REF!</v>
      </c>
      <c r="L15" s="225" t="e">
        <f>#REF!</f>
        <v>#REF!</v>
      </c>
      <c r="M15" s="225" t="e">
        <f>#REF!</f>
        <v>#REF!</v>
      </c>
      <c r="N15" s="225" t="e">
        <f>#REF!</f>
        <v>#REF!</v>
      </c>
      <c r="O15" s="225" t="e">
        <f>#REF!</f>
        <v>#REF!</v>
      </c>
      <c r="P15" s="225" t="e">
        <f>#REF!</f>
        <v>#REF!</v>
      </c>
      <c r="Q15" s="326">
        <f>SUM(Q16)</f>
        <v>10.9</v>
      </c>
    </row>
    <row r="16" spans="1:17" s="80" customFormat="1" ht="37.5">
      <c r="A16" s="309" t="s">
        <v>250</v>
      </c>
      <c r="B16" s="215" t="s">
        <v>7</v>
      </c>
      <c r="C16" s="245" t="s">
        <v>8</v>
      </c>
      <c r="D16" s="245" t="s">
        <v>121</v>
      </c>
      <c r="E16" s="310" t="s">
        <v>277</v>
      </c>
      <c r="F16" s="245"/>
      <c r="G16" s="216">
        <f>SUM(G17)</f>
        <v>0</v>
      </c>
      <c r="H16" s="217">
        <f>SUM(H17)</f>
        <v>10.9</v>
      </c>
      <c r="I16" s="224"/>
      <c r="J16" s="224"/>
      <c r="K16" s="224"/>
      <c r="L16" s="224"/>
      <c r="M16" s="224"/>
      <c r="N16" s="224"/>
      <c r="O16" s="224"/>
      <c r="P16" s="224"/>
      <c r="Q16" s="217">
        <f>SUM(Q17)</f>
        <v>10.9</v>
      </c>
    </row>
    <row r="17" spans="1:17" s="80" customFormat="1" ht="30.75" customHeight="1">
      <c r="A17" s="238" t="s">
        <v>76</v>
      </c>
      <c r="B17" s="215" t="s">
        <v>7</v>
      </c>
      <c r="C17" s="245" t="s">
        <v>8</v>
      </c>
      <c r="D17" s="245" t="s">
        <v>121</v>
      </c>
      <c r="E17" s="310" t="s">
        <v>277</v>
      </c>
      <c r="F17" s="245" t="s">
        <v>75</v>
      </c>
      <c r="G17" s="216"/>
      <c r="H17" s="217">
        <v>10.9</v>
      </c>
      <c r="I17" s="224"/>
      <c r="J17" s="224"/>
      <c r="K17" s="224"/>
      <c r="L17" s="224"/>
      <c r="M17" s="224"/>
      <c r="N17" s="224"/>
      <c r="O17" s="224"/>
      <c r="P17" s="224"/>
      <c r="Q17" s="217">
        <v>10.9</v>
      </c>
    </row>
    <row r="18" spans="1:17" s="80" customFormat="1" ht="23.25">
      <c r="A18" s="327" t="s">
        <v>278</v>
      </c>
      <c r="B18" s="243"/>
      <c r="C18" s="245"/>
      <c r="D18" s="245"/>
      <c r="E18" s="334"/>
      <c r="F18" s="245"/>
      <c r="G18" s="335"/>
      <c r="H18" s="336"/>
      <c r="I18" s="224"/>
      <c r="J18" s="224"/>
      <c r="K18" s="224"/>
      <c r="L18" s="224"/>
      <c r="M18" s="224"/>
      <c r="N18" s="224"/>
      <c r="O18" s="224"/>
      <c r="P18" s="224"/>
      <c r="Q18" s="336"/>
    </row>
    <row r="19" spans="1:17" s="80" customFormat="1" ht="74.25" customHeight="1">
      <c r="A19" s="323" t="s">
        <v>194</v>
      </c>
      <c r="B19" s="324"/>
      <c r="C19" s="328"/>
      <c r="D19" s="328"/>
      <c r="E19" s="329"/>
      <c r="F19" s="328"/>
      <c r="G19" s="326">
        <f>SUM(G20+G38+G46)</f>
        <v>0</v>
      </c>
      <c r="H19" s="326">
        <f>SUM(H20+H38+H46)</f>
        <v>1687.53</v>
      </c>
      <c r="I19" s="224"/>
      <c r="J19" s="224"/>
      <c r="K19" s="224"/>
      <c r="L19" s="224"/>
      <c r="M19" s="224"/>
      <c r="N19" s="224"/>
      <c r="O19" s="224"/>
      <c r="P19" s="224"/>
      <c r="Q19" s="326">
        <f>SUM(Q20+Q38+Q46)</f>
        <v>1687.53</v>
      </c>
    </row>
    <row r="20" spans="1:17" s="80" customFormat="1" ht="29.25" customHeight="1">
      <c r="A20" s="330" t="s">
        <v>12</v>
      </c>
      <c r="B20" s="315" t="s">
        <v>7</v>
      </c>
      <c r="C20" s="316" t="s">
        <v>8</v>
      </c>
      <c r="D20" s="316" t="s">
        <v>13</v>
      </c>
      <c r="E20" s="324"/>
      <c r="F20" s="316"/>
      <c r="G20" s="331">
        <f>G21+G28+G30</f>
        <v>0</v>
      </c>
      <c r="H20" s="331">
        <f>H21+H28+H30</f>
        <v>1287.69</v>
      </c>
      <c r="I20" s="224"/>
      <c r="J20" s="224"/>
      <c r="K20" s="224"/>
      <c r="L20" s="224"/>
      <c r="M20" s="224"/>
      <c r="N20" s="224"/>
      <c r="O20" s="224"/>
      <c r="P20" s="224"/>
      <c r="Q20" s="331">
        <f>Q21+Q28+Q30</f>
        <v>1287.69</v>
      </c>
    </row>
    <row r="21" spans="1:17" s="80" customFormat="1" ht="29.25" customHeight="1">
      <c r="A21" s="236" t="s">
        <v>194</v>
      </c>
      <c r="B21" s="77" t="s">
        <v>7</v>
      </c>
      <c r="C21" s="244" t="s">
        <v>8</v>
      </c>
      <c r="D21" s="244" t="s">
        <v>13</v>
      </c>
      <c r="E21" s="211" t="s">
        <v>110</v>
      </c>
      <c r="F21" s="244"/>
      <c r="G21" s="159">
        <f aca="true" t="shared" si="5" ref="G21:H23">G22</f>
        <v>0</v>
      </c>
      <c r="H21" s="159">
        <f t="shared" si="5"/>
        <v>1201.26</v>
      </c>
      <c r="I21" s="224"/>
      <c r="J21" s="224"/>
      <c r="K21" s="224"/>
      <c r="L21" s="224"/>
      <c r="M21" s="224"/>
      <c r="N21" s="224"/>
      <c r="O21" s="224"/>
      <c r="P21" s="224"/>
      <c r="Q21" s="159">
        <f>Q22</f>
        <v>1201.26</v>
      </c>
    </row>
    <row r="22" spans="1:17" s="80" customFormat="1" ht="66.75" customHeight="1">
      <c r="A22" s="238" t="s">
        <v>144</v>
      </c>
      <c r="B22" s="188" t="s">
        <v>7</v>
      </c>
      <c r="C22" s="245" t="s">
        <v>8</v>
      </c>
      <c r="D22" s="245" t="s">
        <v>13</v>
      </c>
      <c r="E22" s="215" t="s">
        <v>145</v>
      </c>
      <c r="F22" s="245"/>
      <c r="G22" s="205">
        <f t="shared" si="5"/>
        <v>0</v>
      </c>
      <c r="H22" s="205">
        <f t="shared" si="5"/>
        <v>1201.26</v>
      </c>
      <c r="I22" s="224"/>
      <c r="J22" s="224"/>
      <c r="K22" s="224"/>
      <c r="L22" s="224"/>
      <c r="M22" s="224"/>
      <c r="N22" s="224"/>
      <c r="O22" s="224"/>
      <c r="P22" s="224"/>
      <c r="Q22" s="205">
        <f>Q23</f>
        <v>1201.26</v>
      </c>
    </row>
    <row r="23" spans="1:17" s="80" customFormat="1" ht="23.25">
      <c r="A23" s="238" t="s">
        <v>143</v>
      </c>
      <c r="B23" s="9" t="s">
        <v>7</v>
      </c>
      <c r="C23" s="245" t="s">
        <v>8</v>
      </c>
      <c r="D23" s="245" t="s">
        <v>13</v>
      </c>
      <c r="E23" s="215" t="s">
        <v>146</v>
      </c>
      <c r="F23" s="245"/>
      <c r="G23" s="205">
        <f t="shared" si="5"/>
        <v>0</v>
      </c>
      <c r="H23" s="205">
        <f t="shared" si="5"/>
        <v>1201.26</v>
      </c>
      <c r="I23" s="224"/>
      <c r="J23" s="224"/>
      <c r="K23" s="224"/>
      <c r="L23" s="224"/>
      <c r="M23" s="224"/>
      <c r="N23" s="224"/>
      <c r="O23" s="224"/>
      <c r="P23" s="224"/>
      <c r="Q23" s="205">
        <f>Q24</f>
        <v>1201.26</v>
      </c>
    </row>
    <row r="24" spans="1:17" s="80" customFormat="1" ht="30.75" customHeight="1">
      <c r="A24" s="238" t="s">
        <v>195</v>
      </c>
      <c r="B24" s="188" t="s">
        <v>7</v>
      </c>
      <c r="C24" s="245" t="s">
        <v>8</v>
      </c>
      <c r="D24" s="245" t="s">
        <v>13</v>
      </c>
      <c r="E24" s="9" t="s">
        <v>152</v>
      </c>
      <c r="F24" s="245"/>
      <c r="G24" s="186">
        <f>G25+G26+G27</f>
        <v>0</v>
      </c>
      <c r="H24" s="186">
        <f>H25+H26+H27</f>
        <v>1201.26</v>
      </c>
      <c r="I24" s="224"/>
      <c r="J24" s="224"/>
      <c r="K24" s="224"/>
      <c r="L24" s="224"/>
      <c r="M24" s="224"/>
      <c r="N24" s="224"/>
      <c r="O24" s="224"/>
      <c r="P24" s="224"/>
      <c r="Q24" s="186">
        <f>Q25+Q26+Q27</f>
        <v>1201.26</v>
      </c>
    </row>
    <row r="25" spans="1:17" s="80" customFormat="1" ht="29.25" customHeight="1">
      <c r="A25" s="238" t="s">
        <v>73</v>
      </c>
      <c r="B25" s="188" t="s">
        <v>7</v>
      </c>
      <c r="C25" s="245" t="s">
        <v>8</v>
      </c>
      <c r="D25" s="245" t="s">
        <v>13</v>
      </c>
      <c r="E25" s="9" t="s">
        <v>152</v>
      </c>
      <c r="F25" s="245" t="s">
        <v>74</v>
      </c>
      <c r="G25" s="164">
        <v>0</v>
      </c>
      <c r="H25" s="186">
        <v>1061.31</v>
      </c>
      <c r="I25" s="224"/>
      <c r="J25" s="224"/>
      <c r="K25" s="224"/>
      <c r="L25" s="224"/>
      <c r="M25" s="224"/>
      <c r="N25" s="224"/>
      <c r="O25" s="224"/>
      <c r="P25" s="224"/>
      <c r="Q25" s="186">
        <v>1061.31</v>
      </c>
    </row>
    <row r="26" spans="1:17" s="80" customFormat="1" ht="23.25">
      <c r="A26" s="238" t="s">
        <v>76</v>
      </c>
      <c r="B26" s="9" t="s">
        <v>7</v>
      </c>
      <c r="C26" s="245" t="s">
        <v>8</v>
      </c>
      <c r="D26" s="245" t="s">
        <v>13</v>
      </c>
      <c r="E26" s="9" t="s">
        <v>152</v>
      </c>
      <c r="F26" s="245" t="s">
        <v>75</v>
      </c>
      <c r="G26" s="164"/>
      <c r="H26" s="186">
        <v>129.95</v>
      </c>
      <c r="I26" s="224"/>
      <c r="J26" s="224"/>
      <c r="K26" s="224"/>
      <c r="L26" s="224"/>
      <c r="M26" s="224"/>
      <c r="N26" s="224"/>
      <c r="O26" s="224"/>
      <c r="P26" s="224"/>
      <c r="Q26" s="186">
        <v>129.95</v>
      </c>
    </row>
    <row r="27" spans="1:17" s="80" customFormat="1" ht="32.25" customHeight="1">
      <c r="A27" s="238" t="s">
        <v>77</v>
      </c>
      <c r="B27" s="9" t="s">
        <v>7</v>
      </c>
      <c r="C27" s="245" t="s">
        <v>8</v>
      </c>
      <c r="D27" s="245" t="s">
        <v>13</v>
      </c>
      <c r="E27" s="9" t="s">
        <v>152</v>
      </c>
      <c r="F27" s="245" t="s">
        <v>78</v>
      </c>
      <c r="G27" s="164"/>
      <c r="H27" s="186">
        <v>10</v>
      </c>
      <c r="I27" s="224"/>
      <c r="J27" s="224"/>
      <c r="K27" s="224"/>
      <c r="L27" s="224"/>
      <c r="M27" s="224"/>
      <c r="N27" s="224"/>
      <c r="O27" s="224"/>
      <c r="P27" s="224"/>
      <c r="Q27" s="186">
        <v>10</v>
      </c>
    </row>
    <row r="28" spans="1:17" s="80" customFormat="1" ht="43.5" customHeight="1">
      <c r="A28" s="236" t="s">
        <v>143</v>
      </c>
      <c r="B28" s="16" t="s">
        <v>7</v>
      </c>
      <c r="C28" s="244" t="s">
        <v>8</v>
      </c>
      <c r="D28" s="244" t="s">
        <v>13</v>
      </c>
      <c r="E28" s="211" t="s">
        <v>279</v>
      </c>
      <c r="F28" s="244"/>
      <c r="G28" s="163">
        <f>G29</f>
        <v>0</v>
      </c>
      <c r="H28" s="170">
        <f>H29</f>
        <v>0</v>
      </c>
      <c r="I28" s="224"/>
      <c r="J28" s="224"/>
      <c r="K28" s="224"/>
      <c r="L28" s="224"/>
      <c r="M28" s="224"/>
      <c r="N28" s="224"/>
      <c r="O28" s="224"/>
      <c r="P28" s="224"/>
      <c r="Q28" s="170">
        <f>Q29</f>
        <v>0</v>
      </c>
    </row>
    <row r="29" spans="1:17" s="80" customFormat="1" ht="60.75">
      <c r="A29" s="238" t="s">
        <v>73</v>
      </c>
      <c r="B29" s="9" t="s">
        <v>7</v>
      </c>
      <c r="C29" s="245" t="s">
        <v>8</v>
      </c>
      <c r="D29" s="245" t="s">
        <v>13</v>
      </c>
      <c r="E29" s="215" t="s">
        <v>279</v>
      </c>
      <c r="F29" s="245" t="s">
        <v>74</v>
      </c>
      <c r="G29" s="164">
        <v>0</v>
      </c>
      <c r="H29" s="186">
        <v>0</v>
      </c>
      <c r="I29" s="224"/>
      <c r="J29" s="224"/>
      <c r="K29" s="224"/>
      <c r="L29" s="224"/>
      <c r="M29" s="224"/>
      <c r="N29" s="224"/>
      <c r="O29" s="224"/>
      <c r="P29" s="224"/>
      <c r="Q29" s="186">
        <v>0</v>
      </c>
    </row>
    <row r="30" spans="1:17" s="80" customFormat="1" ht="21.75" customHeight="1">
      <c r="A30" s="236" t="s">
        <v>196</v>
      </c>
      <c r="B30" s="215" t="s">
        <v>7</v>
      </c>
      <c r="C30" s="244" t="s">
        <v>8</v>
      </c>
      <c r="D30" s="244" t="s">
        <v>13</v>
      </c>
      <c r="E30" s="16" t="s">
        <v>149</v>
      </c>
      <c r="F30" s="244"/>
      <c r="G30" s="212">
        <f>G31+G36</f>
        <v>0</v>
      </c>
      <c r="H30" s="213">
        <f>H31+H36</f>
        <v>86.43</v>
      </c>
      <c r="I30" s="224"/>
      <c r="J30" s="224"/>
      <c r="K30" s="224"/>
      <c r="L30" s="224"/>
      <c r="M30" s="224"/>
      <c r="N30" s="224"/>
      <c r="O30" s="224"/>
      <c r="P30" s="224"/>
      <c r="Q30" s="213">
        <f>Q31+Q36</f>
        <v>86.43</v>
      </c>
    </row>
    <row r="31" spans="1:17" s="80" customFormat="1" ht="34.5" customHeight="1">
      <c r="A31" s="238" t="s">
        <v>148</v>
      </c>
      <c r="B31" s="215" t="s">
        <v>7</v>
      </c>
      <c r="C31" s="245" t="s">
        <v>8</v>
      </c>
      <c r="D31" s="245" t="s">
        <v>13</v>
      </c>
      <c r="E31" s="9" t="s">
        <v>173</v>
      </c>
      <c r="F31" s="245"/>
      <c r="G31" s="216">
        <f>G32+G34</f>
        <v>0</v>
      </c>
      <c r="H31" s="218">
        <f>H32+H34</f>
        <v>86.43</v>
      </c>
      <c r="I31" s="224"/>
      <c r="J31" s="224"/>
      <c r="K31" s="224"/>
      <c r="L31" s="224"/>
      <c r="M31" s="224"/>
      <c r="N31" s="224"/>
      <c r="O31" s="224"/>
      <c r="P31" s="224"/>
      <c r="Q31" s="218">
        <f>Q32+Q34</f>
        <v>86.43</v>
      </c>
    </row>
    <row r="32" spans="1:17" s="80" customFormat="1" ht="21.75" customHeight="1">
      <c r="A32" s="238" t="s">
        <v>109</v>
      </c>
      <c r="B32" s="215" t="s">
        <v>7</v>
      </c>
      <c r="C32" s="245" t="s">
        <v>8</v>
      </c>
      <c r="D32" s="245" t="s">
        <v>13</v>
      </c>
      <c r="E32" s="9" t="s">
        <v>172</v>
      </c>
      <c r="F32" s="245"/>
      <c r="G32" s="216">
        <f>G33</f>
        <v>0</v>
      </c>
      <c r="H32" s="218">
        <f aca="true" t="shared" si="6" ref="G32:H34">H33</f>
        <v>30</v>
      </c>
      <c r="I32" s="224"/>
      <c r="J32" s="224"/>
      <c r="K32" s="224"/>
      <c r="L32" s="224"/>
      <c r="M32" s="224"/>
      <c r="N32" s="224"/>
      <c r="O32" s="224"/>
      <c r="P32" s="224"/>
      <c r="Q32" s="218">
        <f>Q33</f>
        <v>30</v>
      </c>
    </row>
    <row r="33" spans="1:17" s="80" customFormat="1" ht="48" customHeight="1">
      <c r="A33" s="238" t="s">
        <v>76</v>
      </c>
      <c r="B33" s="215" t="s">
        <v>7</v>
      </c>
      <c r="C33" s="245" t="s">
        <v>8</v>
      </c>
      <c r="D33" s="245" t="s">
        <v>13</v>
      </c>
      <c r="E33" s="9" t="s">
        <v>172</v>
      </c>
      <c r="F33" s="245" t="s">
        <v>75</v>
      </c>
      <c r="G33" s="216">
        <v>0</v>
      </c>
      <c r="H33" s="218">
        <v>30</v>
      </c>
      <c r="I33" s="224"/>
      <c r="J33" s="224"/>
      <c r="K33" s="224"/>
      <c r="L33" s="224"/>
      <c r="M33" s="224"/>
      <c r="N33" s="224"/>
      <c r="O33" s="224"/>
      <c r="P33" s="224"/>
      <c r="Q33" s="218">
        <v>30</v>
      </c>
    </row>
    <row r="34" spans="1:17" s="80" customFormat="1" ht="45" customHeight="1">
      <c r="A34" s="238" t="s">
        <v>84</v>
      </c>
      <c r="B34" s="215" t="s">
        <v>7</v>
      </c>
      <c r="C34" s="245" t="s">
        <v>8</v>
      </c>
      <c r="D34" s="245" t="s">
        <v>13</v>
      </c>
      <c r="E34" s="9" t="s">
        <v>172</v>
      </c>
      <c r="F34" s="245"/>
      <c r="G34" s="216">
        <f t="shared" si="6"/>
        <v>0</v>
      </c>
      <c r="H34" s="218">
        <f t="shared" si="6"/>
        <v>56.43</v>
      </c>
      <c r="I34" s="224"/>
      <c r="J34" s="224"/>
      <c r="K34" s="224"/>
      <c r="L34" s="224"/>
      <c r="M34" s="224"/>
      <c r="N34" s="224"/>
      <c r="O34" s="224"/>
      <c r="P34" s="224"/>
      <c r="Q34" s="218">
        <f>Q35</f>
        <v>56.43</v>
      </c>
    </row>
    <row r="35" spans="1:17" s="80" customFormat="1" ht="41.25" customHeight="1">
      <c r="A35" s="238" t="s">
        <v>26</v>
      </c>
      <c r="B35" s="215" t="s">
        <v>7</v>
      </c>
      <c r="C35" s="245" t="s">
        <v>8</v>
      </c>
      <c r="D35" s="245" t="s">
        <v>13</v>
      </c>
      <c r="E35" s="9" t="s">
        <v>172</v>
      </c>
      <c r="F35" s="245" t="s">
        <v>83</v>
      </c>
      <c r="G35" s="216">
        <v>0</v>
      </c>
      <c r="H35" s="218">
        <v>56.43</v>
      </c>
      <c r="I35" s="224"/>
      <c r="J35" s="224"/>
      <c r="K35" s="224"/>
      <c r="L35" s="224"/>
      <c r="M35" s="224"/>
      <c r="N35" s="224"/>
      <c r="O35" s="224"/>
      <c r="P35" s="224"/>
      <c r="Q35" s="218">
        <v>56.43</v>
      </c>
    </row>
    <row r="36" spans="1:17" s="80" customFormat="1" ht="21.75" customHeight="1">
      <c r="A36" s="236" t="s">
        <v>109</v>
      </c>
      <c r="B36" s="211" t="s">
        <v>7</v>
      </c>
      <c r="C36" s="244" t="s">
        <v>8</v>
      </c>
      <c r="D36" s="244" t="s">
        <v>13</v>
      </c>
      <c r="E36" s="16" t="s">
        <v>240</v>
      </c>
      <c r="F36" s="244"/>
      <c r="G36" s="212">
        <f>SUM(G37)</f>
        <v>0</v>
      </c>
      <c r="H36" s="213">
        <f>SUM(H37)</f>
        <v>0</v>
      </c>
      <c r="I36" s="224"/>
      <c r="J36" s="224"/>
      <c r="K36" s="224"/>
      <c r="L36" s="224"/>
      <c r="M36" s="224"/>
      <c r="N36" s="224"/>
      <c r="O36" s="224"/>
      <c r="P36" s="224"/>
      <c r="Q36" s="213">
        <f>SUM(Q37)</f>
        <v>0</v>
      </c>
    </row>
    <row r="37" spans="1:17" s="80" customFormat="1" ht="31.5" customHeight="1">
      <c r="A37" s="238" t="s">
        <v>76</v>
      </c>
      <c r="B37" s="215" t="s">
        <v>7</v>
      </c>
      <c r="C37" s="245" t="s">
        <v>8</v>
      </c>
      <c r="D37" s="245" t="s">
        <v>13</v>
      </c>
      <c r="E37" s="9" t="s">
        <v>240</v>
      </c>
      <c r="F37" s="245" t="s">
        <v>75</v>
      </c>
      <c r="G37" s="216">
        <v>0</v>
      </c>
      <c r="H37" s="218">
        <v>0</v>
      </c>
      <c r="I37" s="224"/>
      <c r="J37" s="224"/>
      <c r="K37" s="224"/>
      <c r="L37" s="224"/>
      <c r="M37" s="224"/>
      <c r="N37" s="224"/>
      <c r="O37" s="224"/>
      <c r="P37" s="224"/>
      <c r="Q37" s="218">
        <v>0</v>
      </c>
    </row>
    <row r="38" spans="1:17" s="80" customFormat="1" ht="51" customHeight="1">
      <c r="A38" s="330" t="s">
        <v>14</v>
      </c>
      <c r="B38" s="328" t="s">
        <v>7</v>
      </c>
      <c r="C38" s="316" t="s">
        <v>8</v>
      </c>
      <c r="D38" s="316" t="s">
        <v>15</v>
      </c>
      <c r="E38" s="316"/>
      <c r="F38" s="316"/>
      <c r="G38" s="313">
        <f>G39</f>
        <v>0</v>
      </c>
      <c r="H38" s="331">
        <f>H39</f>
        <v>10</v>
      </c>
      <c r="I38" s="224"/>
      <c r="J38" s="224"/>
      <c r="K38" s="224"/>
      <c r="L38" s="224"/>
      <c r="M38" s="224"/>
      <c r="N38" s="224"/>
      <c r="O38" s="224"/>
      <c r="P38" s="224"/>
      <c r="Q38" s="331">
        <f>Q39</f>
        <v>10</v>
      </c>
    </row>
    <row r="39" spans="1:17" s="80" customFormat="1" ht="21.75" customHeight="1">
      <c r="A39" s="236" t="s">
        <v>197</v>
      </c>
      <c r="B39" s="9" t="s">
        <v>7</v>
      </c>
      <c r="C39" s="244" t="s">
        <v>8</v>
      </c>
      <c r="D39" s="244" t="s">
        <v>15</v>
      </c>
      <c r="E39" s="16" t="s">
        <v>158</v>
      </c>
      <c r="F39" s="244"/>
      <c r="G39" s="164">
        <f>G40+G43</f>
        <v>0</v>
      </c>
      <c r="H39" s="89">
        <f>H40+H43</f>
        <v>10</v>
      </c>
      <c r="I39" s="224"/>
      <c r="J39" s="224"/>
      <c r="K39" s="224"/>
      <c r="L39" s="224"/>
      <c r="M39" s="224"/>
      <c r="N39" s="224"/>
      <c r="O39" s="224"/>
      <c r="P39" s="224"/>
      <c r="Q39" s="89">
        <f>Q40+Q43</f>
        <v>10</v>
      </c>
    </row>
    <row r="40" spans="1:17" s="80" customFormat="1" ht="27.75" customHeight="1">
      <c r="A40" s="236" t="s">
        <v>177</v>
      </c>
      <c r="B40" s="16" t="s">
        <v>7</v>
      </c>
      <c r="C40" s="244" t="s">
        <v>8</v>
      </c>
      <c r="D40" s="244" t="s">
        <v>15</v>
      </c>
      <c r="E40" s="16" t="s">
        <v>230</v>
      </c>
      <c r="F40" s="244"/>
      <c r="G40" s="163">
        <f>G41</f>
        <v>0</v>
      </c>
      <c r="H40" s="159">
        <f>H41</f>
        <v>5</v>
      </c>
      <c r="I40" s="224"/>
      <c r="J40" s="224"/>
      <c r="K40" s="224"/>
      <c r="L40" s="224"/>
      <c r="M40" s="224"/>
      <c r="N40" s="224"/>
      <c r="O40" s="224"/>
      <c r="P40" s="224"/>
      <c r="Q40" s="159">
        <f>Q41</f>
        <v>5</v>
      </c>
    </row>
    <row r="41" spans="1:17" s="80" customFormat="1" ht="37.5" customHeight="1">
      <c r="A41" s="239" t="s">
        <v>162</v>
      </c>
      <c r="B41" s="9" t="s">
        <v>7</v>
      </c>
      <c r="C41" s="245" t="s">
        <v>8</v>
      </c>
      <c r="D41" s="245" t="s">
        <v>15</v>
      </c>
      <c r="E41" s="9" t="s">
        <v>230</v>
      </c>
      <c r="F41" s="245"/>
      <c r="G41" s="164">
        <f>SUM(G42)</f>
        <v>0</v>
      </c>
      <c r="H41" s="89">
        <f>H42</f>
        <v>5</v>
      </c>
      <c r="I41" s="227">
        <f aca="true" t="shared" si="7" ref="I41:P41">I42+I44+I73</f>
        <v>0</v>
      </c>
      <c r="J41" s="227">
        <f t="shared" si="7"/>
        <v>0</v>
      </c>
      <c r="K41" s="227">
        <f t="shared" si="7"/>
        <v>0</v>
      </c>
      <c r="L41" s="227">
        <f t="shared" si="7"/>
        <v>0</v>
      </c>
      <c r="M41" s="227">
        <f t="shared" si="7"/>
        <v>0</v>
      </c>
      <c r="N41" s="227">
        <f t="shared" si="7"/>
        <v>0</v>
      </c>
      <c r="O41" s="227">
        <f t="shared" si="7"/>
        <v>0</v>
      </c>
      <c r="P41" s="227">
        <f t="shared" si="7"/>
        <v>0</v>
      </c>
      <c r="Q41" s="89">
        <f>Q42</f>
        <v>5</v>
      </c>
    </row>
    <row r="42" spans="1:17" s="80" customFormat="1" ht="26.25" customHeight="1">
      <c r="A42" s="239" t="s">
        <v>77</v>
      </c>
      <c r="B42" s="9" t="s">
        <v>7</v>
      </c>
      <c r="C42" s="245" t="s">
        <v>8</v>
      </c>
      <c r="D42" s="245" t="s">
        <v>15</v>
      </c>
      <c r="E42" s="9" t="s">
        <v>230</v>
      </c>
      <c r="F42" s="245" t="s">
        <v>78</v>
      </c>
      <c r="G42" s="164">
        <v>0</v>
      </c>
      <c r="H42" s="89">
        <v>5</v>
      </c>
      <c r="I42" s="224"/>
      <c r="J42" s="224"/>
      <c r="K42" s="224"/>
      <c r="L42" s="224"/>
      <c r="M42" s="224"/>
      <c r="N42" s="224"/>
      <c r="O42" s="224"/>
      <c r="P42" s="224"/>
      <c r="Q42" s="89">
        <v>5</v>
      </c>
    </row>
    <row r="43" spans="1:17" s="80" customFormat="1" ht="40.5">
      <c r="A43" s="240" t="s">
        <v>159</v>
      </c>
      <c r="B43" s="211" t="s">
        <v>7</v>
      </c>
      <c r="C43" s="244" t="s">
        <v>8</v>
      </c>
      <c r="D43" s="244" t="s">
        <v>15</v>
      </c>
      <c r="E43" s="16" t="s">
        <v>231</v>
      </c>
      <c r="F43" s="244"/>
      <c r="G43" s="212">
        <f>G44</f>
        <v>0</v>
      </c>
      <c r="H43" s="213">
        <f>H44</f>
        <v>5</v>
      </c>
      <c r="I43" s="224"/>
      <c r="J43" s="224"/>
      <c r="K43" s="224"/>
      <c r="L43" s="224"/>
      <c r="M43" s="224"/>
      <c r="N43" s="224"/>
      <c r="O43" s="224"/>
      <c r="P43" s="224"/>
      <c r="Q43" s="213">
        <f>Q44</f>
        <v>5</v>
      </c>
    </row>
    <row r="44" spans="1:17" s="80" customFormat="1" ht="40.5" customHeight="1">
      <c r="A44" s="239" t="s">
        <v>160</v>
      </c>
      <c r="B44" s="215" t="s">
        <v>7</v>
      </c>
      <c r="C44" s="245" t="s">
        <v>8</v>
      </c>
      <c r="D44" s="245" t="s">
        <v>15</v>
      </c>
      <c r="E44" s="9" t="s">
        <v>231</v>
      </c>
      <c r="F44" s="245"/>
      <c r="G44" s="216">
        <f>G45</f>
        <v>0</v>
      </c>
      <c r="H44" s="218">
        <f>H45</f>
        <v>5</v>
      </c>
      <c r="I44" s="224"/>
      <c r="J44" s="224"/>
      <c r="K44" s="224"/>
      <c r="L44" s="224"/>
      <c r="M44" s="224"/>
      <c r="N44" s="224"/>
      <c r="O44" s="224"/>
      <c r="P44" s="224"/>
      <c r="Q44" s="218">
        <f>Q45</f>
        <v>5</v>
      </c>
    </row>
    <row r="45" spans="1:17" s="80" customFormat="1" ht="48" customHeight="1">
      <c r="A45" s="239" t="s">
        <v>77</v>
      </c>
      <c r="B45" s="215" t="s">
        <v>7</v>
      </c>
      <c r="C45" s="245" t="s">
        <v>8</v>
      </c>
      <c r="D45" s="245" t="s">
        <v>15</v>
      </c>
      <c r="E45" s="9" t="s">
        <v>231</v>
      </c>
      <c r="F45" s="245" t="s">
        <v>78</v>
      </c>
      <c r="G45" s="216">
        <v>0</v>
      </c>
      <c r="H45" s="218">
        <v>5</v>
      </c>
      <c r="I45" s="224"/>
      <c r="J45" s="224"/>
      <c r="K45" s="224"/>
      <c r="L45" s="224"/>
      <c r="M45" s="224"/>
      <c r="N45" s="224"/>
      <c r="O45" s="224"/>
      <c r="P45" s="224"/>
      <c r="Q45" s="218">
        <v>5</v>
      </c>
    </row>
    <row r="46" spans="1:17" s="80" customFormat="1" ht="23.25">
      <c r="A46" s="332" t="s">
        <v>201</v>
      </c>
      <c r="B46" s="315" t="s">
        <v>7</v>
      </c>
      <c r="C46" s="316" t="s">
        <v>15</v>
      </c>
      <c r="D46" s="316" t="s">
        <v>9</v>
      </c>
      <c r="E46" s="320"/>
      <c r="F46" s="316"/>
      <c r="G46" s="313">
        <f>G47</f>
        <v>0</v>
      </c>
      <c r="H46" s="333">
        <f>H47</f>
        <v>389.84</v>
      </c>
      <c r="I46" s="224"/>
      <c r="J46" s="224"/>
      <c r="K46" s="224"/>
      <c r="L46" s="224"/>
      <c r="M46" s="224"/>
      <c r="N46" s="224"/>
      <c r="O46" s="224"/>
      <c r="P46" s="224"/>
      <c r="Q46" s="333">
        <f>Q47</f>
        <v>389.84</v>
      </c>
    </row>
    <row r="47" spans="1:17" s="80" customFormat="1" ht="23.25">
      <c r="A47" s="241" t="s">
        <v>202</v>
      </c>
      <c r="B47" s="77" t="s">
        <v>7</v>
      </c>
      <c r="C47" s="242" t="s">
        <v>15</v>
      </c>
      <c r="D47" s="242" t="s">
        <v>18</v>
      </c>
      <c r="E47" s="246"/>
      <c r="F47" s="242"/>
      <c r="G47" s="163">
        <f>G48</f>
        <v>0</v>
      </c>
      <c r="H47" s="170">
        <f>H48</f>
        <v>389.84</v>
      </c>
      <c r="I47" s="224"/>
      <c r="J47" s="224"/>
      <c r="K47" s="224"/>
      <c r="L47" s="224"/>
      <c r="M47" s="224"/>
      <c r="N47" s="224"/>
      <c r="O47" s="224"/>
      <c r="P47" s="224"/>
      <c r="Q47" s="170">
        <f>Q48</f>
        <v>389.84</v>
      </c>
    </row>
    <row r="48" spans="1:17" s="80" customFormat="1" ht="51.75" customHeight="1">
      <c r="A48" s="239" t="s">
        <v>199</v>
      </c>
      <c r="B48" s="188" t="s">
        <v>7</v>
      </c>
      <c r="C48" s="243" t="s">
        <v>15</v>
      </c>
      <c r="D48" s="243" t="s">
        <v>18</v>
      </c>
      <c r="E48" s="9" t="s">
        <v>154</v>
      </c>
      <c r="F48" s="243"/>
      <c r="G48" s="164">
        <f>G49++G52</f>
        <v>0</v>
      </c>
      <c r="H48" s="205">
        <f>H49+H52</f>
        <v>389.84</v>
      </c>
      <c r="I48" s="224"/>
      <c r="J48" s="224"/>
      <c r="K48" s="224"/>
      <c r="L48" s="224"/>
      <c r="M48" s="224"/>
      <c r="N48" s="224"/>
      <c r="O48" s="224"/>
      <c r="P48" s="224"/>
      <c r="Q48" s="205">
        <f>Q49+Q52</f>
        <v>389.84</v>
      </c>
    </row>
    <row r="49" spans="1:17" s="80" customFormat="1" ht="23.25">
      <c r="A49" s="237" t="s">
        <v>203</v>
      </c>
      <c r="B49" s="215" t="s">
        <v>7</v>
      </c>
      <c r="C49" s="245" t="s">
        <v>15</v>
      </c>
      <c r="D49" s="245" t="s">
        <v>18</v>
      </c>
      <c r="E49" s="9" t="s">
        <v>206</v>
      </c>
      <c r="F49" s="245"/>
      <c r="G49" s="216">
        <f>G50+G51</f>
        <v>0</v>
      </c>
      <c r="H49" s="217">
        <f>H50+H51</f>
        <v>389.84</v>
      </c>
      <c r="I49" s="224"/>
      <c r="J49" s="224"/>
      <c r="K49" s="224"/>
      <c r="L49" s="224"/>
      <c r="M49" s="224"/>
      <c r="N49" s="224"/>
      <c r="O49" s="224"/>
      <c r="P49" s="224"/>
      <c r="Q49" s="217">
        <f>Q50+Q51</f>
        <v>389.84</v>
      </c>
    </row>
    <row r="50" spans="1:17" s="80" customFormat="1" ht="33" customHeight="1">
      <c r="A50" s="239" t="s">
        <v>73</v>
      </c>
      <c r="B50" s="215" t="s">
        <v>7</v>
      </c>
      <c r="C50" s="245" t="s">
        <v>15</v>
      </c>
      <c r="D50" s="245" t="s">
        <v>18</v>
      </c>
      <c r="E50" s="9" t="s">
        <v>206</v>
      </c>
      <c r="F50" s="245" t="s">
        <v>74</v>
      </c>
      <c r="G50" s="216"/>
      <c r="H50" s="217">
        <v>343.44</v>
      </c>
      <c r="I50" s="224"/>
      <c r="J50" s="224"/>
      <c r="K50" s="224"/>
      <c r="L50" s="224"/>
      <c r="M50" s="224"/>
      <c r="N50" s="224"/>
      <c r="O50" s="224"/>
      <c r="P50" s="224"/>
      <c r="Q50" s="217">
        <v>343.44</v>
      </c>
    </row>
    <row r="51" spans="1:17" s="80" customFormat="1" ht="23.25">
      <c r="A51" s="238" t="s">
        <v>76</v>
      </c>
      <c r="B51" s="215" t="s">
        <v>7</v>
      </c>
      <c r="C51" s="245" t="s">
        <v>15</v>
      </c>
      <c r="D51" s="245" t="s">
        <v>18</v>
      </c>
      <c r="E51" s="9" t="s">
        <v>206</v>
      </c>
      <c r="F51" s="245" t="s">
        <v>75</v>
      </c>
      <c r="G51" s="216">
        <v>0</v>
      </c>
      <c r="H51" s="217">
        <v>46.4</v>
      </c>
      <c r="I51" s="224"/>
      <c r="J51" s="224"/>
      <c r="K51" s="224"/>
      <c r="L51" s="224"/>
      <c r="M51" s="224"/>
      <c r="N51" s="224"/>
      <c r="O51" s="224"/>
      <c r="P51" s="224"/>
      <c r="Q51" s="217">
        <v>46.4</v>
      </c>
    </row>
    <row r="52" spans="1:17" s="80" customFormat="1" ht="23.25">
      <c r="A52" s="236" t="s">
        <v>203</v>
      </c>
      <c r="B52" s="211" t="s">
        <v>7</v>
      </c>
      <c r="C52" s="244" t="s">
        <v>15</v>
      </c>
      <c r="D52" s="244" t="s">
        <v>18</v>
      </c>
      <c r="E52" s="16" t="s">
        <v>281</v>
      </c>
      <c r="F52" s="244"/>
      <c r="G52" s="212">
        <f>SUM(G53)</f>
        <v>0</v>
      </c>
      <c r="H52" s="214">
        <f>SUM(H53)</f>
        <v>0</v>
      </c>
      <c r="I52" s="224"/>
      <c r="J52" s="224"/>
      <c r="K52" s="224"/>
      <c r="L52" s="224"/>
      <c r="M52" s="224"/>
      <c r="N52" s="224"/>
      <c r="O52" s="224"/>
      <c r="P52" s="224"/>
      <c r="Q52" s="214">
        <f>SUM(Q53)</f>
        <v>0</v>
      </c>
    </row>
    <row r="53" spans="1:17" s="80" customFormat="1" ht="60.75">
      <c r="A53" s="238" t="s">
        <v>73</v>
      </c>
      <c r="B53" s="215" t="s">
        <v>7</v>
      </c>
      <c r="C53" s="245" t="s">
        <v>15</v>
      </c>
      <c r="D53" s="245" t="s">
        <v>18</v>
      </c>
      <c r="E53" s="9" t="s">
        <v>281</v>
      </c>
      <c r="F53" s="245" t="s">
        <v>74</v>
      </c>
      <c r="G53" s="216">
        <v>0</v>
      </c>
      <c r="H53" s="217">
        <v>0</v>
      </c>
      <c r="I53" s="224"/>
      <c r="J53" s="224"/>
      <c r="K53" s="224"/>
      <c r="L53" s="224"/>
      <c r="M53" s="224"/>
      <c r="N53" s="224"/>
      <c r="O53" s="224"/>
      <c r="P53" s="224"/>
      <c r="Q53" s="217">
        <v>0</v>
      </c>
    </row>
    <row r="54" spans="1:17" s="80" customFormat="1" ht="23.25">
      <c r="A54" s="327" t="s">
        <v>278</v>
      </c>
      <c r="B54" s="215"/>
      <c r="C54" s="245"/>
      <c r="D54" s="245"/>
      <c r="E54" s="9"/>
      <c r="F54" s="245"/>
      <c r="G54" s="216"/>
      <c r="H54" s="217"/>
      <c r="I54" s="224"/>
      <c r="J54" s="224"/>
      <c r="K54" s="224"/>
      <c r="L54" s="224"/>
      <c r="M54" s="224"/>
      <c r="N54" s="224"/>
      <c r="O54" s="224"/>
      <c r="P54" s="224"/>
      <c r="Q54" s="217"/>
    </row>
    <row r="55" spans="1:17" s="80" customFormat="1" ht="76.5" customHeight="1">
      <c r="A55" s="323" t="s">
        <v>167</v>
      </c>
      <c r="B55" s="324"/>
      <c r="C55" s="328"/>
      <c r="D55" s="328"/>
      <c r="E55" s="328"/>
      <c r="F55" s="328"/>
      <c r="G55" s="331">
        <f>SUM(G56+G78)</f>
        <v>-86.83</v>
      </c>
      <c r="H55" s="331">
        <f aca="true" t="shared" si="8" ref="H55:Q55">SUM(H56+H78)</f>
        <v>228.64</v>
      </c>
      <c r="I55" s="331">
        <f t="shared" si="8"/>
        <v>0</v>
      </c>
      <c r="J55" s="331">
        <f t="shared" si="8"/>
        <v>0</v>
      </c>
      <c r="K55" s="331">
        <f t="shared" si="8"/>
        <v>0</v>
      </c>
      <c r="L55" s="331">
        <f t="shared" si="8"/>
        <v>0</v>
      </c>
      <c r="M55" s="331">
        <f t="shared" si="8"/>
        <v>0</v>
      </c>
      <c r="N55" s="331">
        <f t="shared" si="8"/>
        <v>0</v>
      </c>
      <c r="O55" s="331">
        <f t="shared" si="8"/>
        <v>0</v>
      </c>
      <c r="P55" s="331">
        <f t="shared" si="8"/>
        <v>0</v>
      </c>
      <c r="Q55" s="331">
        <f t="shared" si="8"/>
        <v>164.56</v>
      </c>
    </row>
    <row r="56" spans="1:17" s="80" customFormat="1" ht="41.25" customHeight="1">
      <c r="A56" s="323" t="s">
        <v>198</v>
      </c>
      <c r="B56" s="328" t="s">
        <v>7</v>
      </c>
      <c r="C56" s="320" t="s">
        <v>8</v>
      </c>
      <c r="D56" s="320" t="s">
        <v>121</v>
      </c>
      <c r="E56" s="320"/>
      <c r="F56" s="320"/>
      <c r="G56" s="331">
        <f>SUM(G57+G60)</f>
        <v>-86.83</v>
      </c>
      <c r="H56" s="331">
        <f>SUM(H57+H60)</f>
        <v>228.64</v>
      </c>
      <c r="I56" s="224"/>
      <c r="J56" s="224"/>
      <c r="K56" s="224"/>
      <c r="L56" s="224"/>
      <c r="M56" s="224"/>
      <c r="N56" s="224"/>
      <c r="O56" s="224"/>
      <c r="P56" s="224"/>
      <c r="Q56" s="331">
        <f>SUM(Q57+Q60)</f>
        <v>164.56</v>
      </c>
    </row>
    <row r="57" spans="1:17" s="80" customFormat="1" ht="31.5" customHeight="1">
      <c r="A57" s="240" t="s">
        <v>197</v>
      </c>
      <c r="B57" s="77" t="s">
        <v>7</v>
      </c>
      <c r="C57" s="244" t="s">
        <v>8</v>
      </c>
      <c r="D57" s="244" t="s">
        <v>121</v>
      </c>
      <c r="E57" s="16" t="s">
        <v>158</v>
      </c>
      <c r="F57" s="244"/>
      <c r="G57" s="163">
        <f>G58</f>
        <v>0</v>
      </c>
      <c r="H57" s="170">
        <f>H58</f>
        <v>10</v>
      </c>
      <c r="I57" s="224"/>
      <c r="J57" s="224"/>
      <c r="K57" s="224"/>
      <c r="L57" s="224"/>
      <c r="M57" s="224"/>
      <c r="N57" s="224"/>
      <c r="O57" s="224"/>
      <c r="P57" s="224"/>
      <c r="Q57" s="170">
        <f>Q58</f>
        <v>10</v>
      </c>
    </row>
    <row r="58" spans="1:17" s="80" customFormat="1" ht="40.5">
      <c r="A58" s="239" t="s">
        <v>156</v>
      </c>
      <c r="B58" s="188" t="s">
        <v>7</v>
      </c>
      <c r="C58" s="245" t="s">
        <v>8</v>
      </c>
      <c r="D58" s="245" t="s">
        <v>121</v>
      </c>
      <c r="E58" s="9" t="s">
        <v>280</v>
      </c>
      <c r="F58" s="245"/>
      <c r="G58" s="164">
        <f>G59</f>
        <v>0</v>
      </c>
      <c r="H58" s="205">
        <f>H59</f>
        <v>10</v>
      </c>
      <c r="I58" s="224"/>
      <c r="J58" s="224"/>
      <c r="K58" s="224"/>
      <c r="L58" s="224"/>
      <c r="M58" s="224"/>
      <c r="N58" s="224"/>
      <c r="O58" s="224"/>
      <c r="P58" s="224"/>
      <c r="Q58" s="205">
        <f>Q59</f>
        <v>10</v>
      </c>
    </row>
    <row r="59" spans="1:17" s="80" customFormat="1" ht="23.25">
      <c r="A59" s="239" t="s">
        <v>76</v>
      </c>
      <c r="B59" s="188" t="s">
        <v>7</v>
      </c>
      <c r="C59" s="245" t="s">
        <v>8</v>
      </c>
      <c r="D59" s="245" t="s">
        <v>121</v>
      </c>
      <c r="E59" s="9" t="s">
        <v>280</v>
      </c>
      <c r="F59" s="245" t="s">
        <v>75</v>
      </c>
      <c r="G59" s="164">
        <v>0</v>
      </c>
      <c r="H59" s="205">
        <v>10</v>
      </c>
      <c r="I59" s="224"/>
      <c r="J59" s="224"/>
      <c r="K59" s="224"/>
      <c r="L59" s="224"/>
      <c r="M59" s="224"/>
      <c r="N59" s="224"/>
      <c r="O59" s="224"/>
      <c r="P59" s="224"/>
      <c r="Q59" s="205">
        <v>10</v>
      </c>
    </row>
    <row r="60" spans="1:17" s="80" customFormat="1" ht="97.5" customHeight="1">
      <c r="A60" s="236" t="s">
        <v>167</v>
      </c>
      <c r="B60" s="188" t="s">
        <v>7</v>
      </c>
      <c r="C60" s="244" t="s">
        <v>8</v>
      </c>
      <c r="D60" s="244" t="s">
        <v>121</v>
      </c>
      <c r="E60" s="16" t="s">
        <v>171</v>
      </c>
      <c r="F60" s="244"/>
      <c r="G60" s="163">
        <f>SUM(G75)</f>
        <v>-86.83</v>
      </c>
      <c r="H60" s="170">
        <f aca="true" t="shared" si="9" ref="H60:Q60">SUM(H75)</f>
        <v>218.64</v>
      </c>
      <c r="I60" s="170">
        <f t="shared" si="9"/>
        <v>0</v>
      </c>
      <c r="J60" s="170">
        <f t="shared" si="9"/>
        <v>0</v>
      </c>
      <c r="K60" s="170">
        <f t="shared" si="9"/>
        <v>0</v>
      </c>
      <c r="L60" s="170">
        <f t="shared" si="9"/>
        <v>0</v>
      </c>
      <c r="M60" s="170">
        <f t="shared" si="9"/>
        <v>0</v>
      </c>
      <c r="N60" s="170">
        <f t="shared" si="9"/>
        <v>0</v>
      </c>
      <c r="O60" s="170">
        <f t="shared" si="9"/>
        <v>0</v>
      </c>
      <c r="P60" s="170">
        <f t="shared" si="9"/>
        <v>0</v>
      </c>
      <c r="Q60" s="170">
        <f t="shared" si="9"/>
        <v>154.56</v>
      </c>
    </row>
    <row r="61" spans="1:17" s="80" customFormat="1" ht="1.5" customHeight="1" hidden="1">
      <c r="A61" s="238" t="s">
        <v>165</v>
      </c>
      <c r="B61" s="215" t="s">
        <v>7</v>
      </c>
      <c r="C61" s="245" t="s">
        <v>8</v>
      </c>
      <c r="D61" s="245" t="s">
        <v>121</v>
      </c>
      <c r="E61" s="9" t="s">
        <v>174</v>
      </c>
      <c r="F61" s="245"/>
      <c r="G61" s="216">
        <f>G62</f>
        <v>0</v>
      </c>
      <c r="H61" s="217">
        <f>H62</f>
        <v>305.47</v>
      </c>
      <c r="I61" s="224"/>
      <c r="J61" s="224"/>
      <c r="K61" s="224"/>
      <c r="L61" s="224"/>
      <c r="M61" s="224"/>
      <c r="N61" s="224"/>
      <c r="O61" s="224"/>
      <c r="P61" s="224"/>
      <c r="Q61" s="217">
        <f>Q62</f>
        <v>305.47</v>
      </c>
    </row>
    <row r="62" spans="1:17" s="80" customFormat="1" ht="23.25" hidden="1">
      <c r="A62" s="238" t="s">
        <v>166</v>
      </c>
      <c r="B62" s="215" t="s">
        <v>7</v>
      </c>
      <c r="C62" s="245" t="s">
        <v>8</v>
      </c>
      <c r="D62" s="245" t="s">
        <v>121</v>
      </c>
      <c r="E62" s="9" t="s">
        <v>174</v>
      </c>
      <c r="F62" s="245"/>
      <c r="G62" s="216">
        <f>G63</f>
        <v>0</v>
      </c>
      <c r="H62" s="217">
        <f>H63</f>
        <v>305.47</v>
      </c>
      <c r="I62" s="224"/>
      <c r="J62" s="224"/>
      <c r="K62" s="224"/>
      <c r="L62" s="224"/>
      <c r="M62" s="224"/>
      <c r="N62" s="224"/>
      <c r="O62" s="224"/>
      <c r="P62" s="224"/>
      <c r="Q62" s="217">
        <f>Q63</f>
        <v>305.47</v>
      </c>
    </row>
    <row r="63" spans="1:17" s="80" customFormat="1" ht="23.25" hidden="1">
      <c r="A63" s="238" t="s">
        <v>76</v>
      </c>
      <c r="B63" s="215" t="s">
        <v>7</v>
      </c>
      <c r="C63" s="245" t="s">
        <v>8</v>
      </c>
      <c r="D63" s="245" t="s">
        <v>121</v>
      </c>
      <c r="E63" s="9" t="s">
        <v>174</v>
      </c>
      <c r="F63" s="245" t="s">
        <v>75</v>
      </c>
      <c r="G63" s="216"/>
      <c r="H63" s="217">
        <v>305.47</v>
      </c>
      <c r="I63" s="224"/>
      <c r="J63" s="224"/>
      <c r="K63" s="224"/>
      <c r="L63" s="224"/>
      <c r="M63" s="224"/>
      <c r="N63" s="224"/>
      <c r="O63" s="224"/>
      <c r="P63" s="224"/>
      <c r="Q63" s="217">
        <v>305.47</v>
      </c>
    </row>
    <row r="64" spans="1:17" s="80" customFormat="1" ht="23.25" hidden="1">
      <c r="A64" s="332" t="s">
        <v>180</v>
      </c>
      <c r="B64" s="315" t="s">
        <v>7</v>
      </c>
      <c r="C64" s="320" t="s">
        <v>13</v>
      </c>
      <c r="D64" s="320"/>
      <c r="E64" s="320"/>
      <c r="F64" s="320"/>
      <c r="G64" s="313">
        <f aca="true" t="shared" si="10" ref="G64:H66">G65</f>
        <v>490.2</v>
      </c>
      <c r="H64" s="333">
        <f t="shared" si="10"/>
        <v>490.2</v>
      </c>
      <c r="I64" s="224"/>
      <c r="J64" s="224"/>
      <c r="K64" s="224"/>
      <c r="L64" s="224"/>
      <c r="M64" s="224"/>
      <c r="N64" s="224"/>
      <c r="O64" s="224"/>
      <c r="P64" s="224"/>
      <c r="Q64" s="333">
        <f>Q65</f>
        <v>490.2</v>
      </c>
    </row>
    <row r="65" spans="1:17" s="80" customFormat="1" ht="35.25" customHeight="1" hidden="1">
      <c r="A65" s="240" t="s">
        <v>179</v>
      </c>
      <c r="B65" s="77" t="s">
        <v>7</v>
      </c>
      <c r="C65" s="244" t="s">
        <v>13</v>
      </c>
      <c r="D65" s="244" t="s">
        <v>168</v>
      </c>
      <c r="E65" s="16"/>
      <c r="F65" s="244"/>
      <c r="G65" s="163">
        <f t="shared" si="10"/>
        <v>490.2</v>
      </c>
      <c r="H65" s="170">
        <f t="shared" si="10"/>
        <v>490.2</v>
      </c>
      <c r="I65" s="224"/>
      <c r="J65" s="224"/>
      <c r="K65" s="224"/>
      <c r="L65" s="224"/>
      <c r="M65" s="224"/>
      <c r="N65" s="224"/>
      <c r="O65" s="224"/>
      <c r="P65" s="224"/>
      <c r="Q65" s="170">
        <f>Q66</f>
        <v>490.2</v>
      </c>
    </row>
    <row r="66" spans="1:17" s="80" customFormat="1" ht="27.75" customHeight="1" hidden="1">
      <c r="A66" s="238" t="s">
        <v>167</v>
      </c>
      <c r="B66" s="188" t="s">
        <v>7</v>
      </c>
      <c r="C66" s="245" t="s">
        <v>13</v>
      </c>
      <c r="D66" s="245" t="s">
        <v>168</v>
      </c>
      <c r="E66" s="9" t="s">
        <v>171</v>
      </c>
      <c r="F66" s="245"/>
      <c r="G66" s="164">
        <f t="shared" si="10"/>
        <v>490.2</v>
      </c>
      <c r="H66" s="205">
        <f t="shared" si="10"/>
        <v>490.2</v>
      </c>
      <c r="I66" s="224"/>
      <c r="J66" s="224"/>
      <c r="K66" s="224"/>
      <c r="L66" s="224"/>
      <c r="M66" s="224"/>
      <c r="N66" s="224"/>
      <c r="O66" s="224"/>
      <c r="P66" s="224"/>
      <c r="Q66" s="205">
        <f>Q67</f>
        <v>490.2</v>
      </c>
    </row>
    <row r="67" spans="1:17" s="80" customFormat="1" ht="23.25" hidden="1">
      <c r="A67" s="238" t="s">
        <v>163</v>
      </c>
      <c r="B67" s="188" t="s">
        <v>7</v>
      </c>
      <c r="C67" s="245" t="s">
        <v>13</v>
      </c>
      <c r="D67" s="245" t="s">
        <v>168</v>
      </c>
      <c r="E67" s="9" t="s">
        <v>175</v>
      </c>
      <c r="F67" s="245"/>
      <c r="G67" s="164">
        <f>SUM(G68)</f>
        <v>490.2</v>
      </c>
      <c r="H67" s="205">
        <f>SUM(H68)</f>
        <v>490.2</v>
      </c>
      <c r="I67" s="224"/>
      <c r="J67" s="224"/>
      <c r="K67" s="224"/>
      <c r="L67" s="224"/>
      <c r="M67" s="224"/>
      <c r="N67" s="224"/>
      <c r="O67" s="224"/>
      <c r="P67" s="224"/>
      <c r="Q67" s="205">
        <f>SUM(Q68)</f>
        <v>490.2</v>
      </c>
    </row>
    <row r="68" spans="1:17" s="80" customFormat="1" ht="23.25" hidden="1">
      <c r="A68" s="238" t="s">
        <v>164</v>
      </c>
      <c r="B68" s="188" t="s">
        <v>7</v>
      </c>
      <c r="C68" s="245" t="s">
        <v>13</v>
      </c>
      <c r="D68" s="245" t="s">
        <v>168</v>
      </c>
      <c r="E68" s="9" t="s">
        <v>175</v>
      </c>
      <c r="F68" s="245"/>
      <c r="G68" s="164">
        <f>G69</f>
        <v>490.2</v>
      </c>
      <c r="H68" s="205">
        <f>H69</f>
        <v>490.2</v>
      </c>
      <c r="I68" s="224"/>
      <c r="J68" s="224"/>
      <c r="K68" s="224"/>
      <c r="L68" s="224"/>
      <c r="M68" s="224"/>
      <c r="N68" s="224"/>
      <c r="O68" s="224"/>
      <c r="P68" s="224"/>
      <c r="Q68" s="205">
        <f>Q69</f>
        <v>490.2</v>
      </c>
    </row>
    <row r="69" spans="1:17" s="80" customFormat="1" ht="23.25" hidden="1">
      <c r="A69" s="238" t="s">
        <v>76</v>
      </c>
      <c r="B69" s="188" t="s">
        <v>7</v>
      </c>
      <c r="C69" s="245" t="s">
        <v>13</v>
      </c>
      <c r="D69" s="245" t="s">
        <v>168</v>
      </c>
      <c r="E69" s="9" t="s">
        <v>175</v>
      </c>
      <c r="F69" s="245" t="s">
        <v>75</v>
      </c>
      <c r="G69" s="164">
        <v>490.2</v>
      </c>
      <c r="H69" s="205">
        <v>490.2</v>
      </c>
      <c r="I69" s="224"/>
      <c r="J69" s="224"/>
      <c r="K69" s="224"/>
      <c r="L69" s="224"/>
      <c r="M69" s="224"/>
      <c r="N69" s="224"/>
      <c r="O69" s="224"/>
      <c r="P69" s="224"/>
      <c r="Q69" s="205">
        <v>490.2</v>
      </c>
    </row>
    <row r="70" spans="1:17" s="80" customFormat="1" ht="42" customHeight="1" hidden="1">
      <c r="A70" s="323" t="s">
        <v>85</v>
      </c>
      <c r="B70" s="337" t="s">
        <v>87</v>
      </c>
      <c r="C70" s="337" t="s">
        <v>19</v>
      </c>
      <c r="D70" s="337" t="s">
        <v>19</v>
      </c>
      <c r="E70" s="337" t="s">
        <v>86</v>
      </c>
      <c r="F70" s="337"/>
      <c r="G70" s="338">
        <v>0</v>
      </c>
      <c r="H70" s="339">
        <v>0</v>
      </c>
      <c r="I70" s="224"/>
      <c r="J70" s="224"/>
      <c r="K70" s="224"/>
      <c r="L70" s="224"/>
      <c r="M70" s="224"/>
      <c r="N70" s="224"/>
      <c r="O70" s="224"/>
      <c r="P70" s="224"/>
      <c r="Q70" s="339">
        <v>0</v>
      </c>
    </row>
    <row r="71" spans="1:17" s="80" customFormat="1" ht="23.25" hidden="1">
      <c r="A71" s="204" t="s">
        <v>20</v>
      </c>
      <c r="B71" s="77"/>
      <c r="C71" s="77"/>
      <c r="D71" s="77"/>
      <c r="E71" s="77"/>
      <c r="F71" s="77"/>
      <c r="G71" s="163">
        <f>SUM(G6+G19+G55+G70)</f>
        <v>-74.33</v>
      </c>
      <c r="H71" s="170">
        <f>SUM(H6+H19+H55+H70)</f>
        <v>2466.1699999999996</v>
      </c>
      <c r="I71" s="224"/>
      <c r="J71" s="224"/>
      <c r="K71" s="224"/>
      <c r="L71" s="224"/>
      <c r="M71" s="224"/>
      <c r="N71" s="224"/>
      <c r="O71" s="224"/>
      <c r="P71" s="224"/>
      <c r="Q71" s="170">
        <f>SUM(Q6+Q19+Q55+Q70)</f>
        <v>2418.79</v>
      </c>
    </row>
    <row r="72" spans="1:17" s="80" customFormat="1" ht="23.25" hidden="1">
      <c r="A72" s="241"/>
      <c r="B72" s="228"/>
      <c r="C72" s="242"/>
      <c r="D72" s="242"/>
      <c r="E72" s="246"/>
      <c r="F72" s="242"/>
      <c r="G72" s="226"/>
      <c r="H72" s="229"/>
      <c r="I72" s="224"/>
      <c r="J72" s="224"/>
      <c r="K72" s="224"/>
      <c r="L72" s="224"/>
      <c r="M72" s="224"/>
      <c r="N72" s="224"/>
      <c r="O72" s="224"/>
      <c r="P72" s="224"/>
      <c r="Q72" s="229"/>
    </row>
    <row r="73" spans="1:17" s="80" customFormat="1" ht="29.25" customHeight="1" hidden="1">
      <c r="A73" s="240"/>
      <c r="B73" s="221"/>
      <c r="C73" s="242"/>
      <c r="D73" s="242"/>
      <c r="E73" s="16"/>
      <c r="F73" s="242"/>
      <c r="G73" s="222"/>
      <c r="H73" s="223"/>
      <c r="I73" s="224"/>
      <c r="J73" s="224"/>
      <c r="K73" s="224"/>
      <c r="L73" s="224"/>
      <c r="M73" s="224"/>
      <c r="N73" s="224"/>
      <c r="O73" s="224"/>
      <c r="P73" s="224"/>
      <c r="Q73" s="223"/>
    </row>
    <row r="74" spans="1:17" s="80" customFormat="1" ht="34.5" customHeight="1" hidden="1">
      <c r="A74" s="237"/>
      <c r="B74" s="221"/>
      <c r="C74" s="245"/>
      <c r="D74" s="245"/>
      <c r="E74" s="9"/>
      <c r="F74" s="245"/>
      <c r="G74" s="222"/>
      <c r="H74" s="223"/>
      <c r="I74" s="224"/>
      <c r="J74" s="224"/>
      <c r="K74" s="224"/>
      <c r="L74" s="224"/>
      <c r="M74" s="224"/>
      <c r="N74" s="224"/>
      <c r="O74" s="224"/>
      <c r="P74" s="224"/>
      <c r="Q74" s="223"/>
    </row>
    <row r="75" spans="1:17" s="80" customFormat="1" ht="21.75" customHeight="1">
      <c r="A75" s="238" t="s">
        <v>165</v>
      </c>
      <c r="B75" s="215" t="s">
        <v>7</v>
      </c>
      <c r="C75" s="245" t="s">
        <v>8</v>
      </c>
      <c r="D75" s="245" t="s">
        <v>121</v>
      </c>
      <c r="E75" s="9" t="s">
        <v>174</v>
      </c>
      <c r="F75" s="245"/>
      <c r="G75" s="216">
        <f>G76</f>
        <v>-86.83</v>
      </c>
      <c r="H75" s="217">
        <f>H76</f>
        <v>218.64</v>
      </c>
      <c r="I75" s="224"/>
      <c r="J75" s="224"/>
      <c r="K75" s="224"/>
      <c r="L75" s="224"/>
      <c r="M75" s="224"/>
      <c r="N75" s="224"/>
      <c r="O75" s="224"/>
      <c r="P75" s="224"/>
      <c r="Q75" s="217">
        <f>Q76</f>
        <v>154.56</v>
      </c>
    </row>
    <row r="76" spans="1:17" s="80" customFormat="1" ht="18.75" customHeight="1">
      <c r="A76" s="238" t="s">
        <v>166</v>
      </c>
      <c r="B76" s="215" t="s">
        <v>7</v>
      </c>
      <c r="C76" s="245" t="s">
        <v>8</v>
      </c>
      <c r="D76" s="245" t="s">
        <v>121</v>
      </c>
      <c r="E76" s="9" t="s">
        <v>174</v>
      </c>
      <c r="F76" s="245"/>
      <c r="G76" s="216">
        <f>G77</f>
        <v>-86.83</v>
      </c>
      <c r="H76" s="217">
        <f>H77</f>
        <v>218.64</v>
      </c>
      <c r="I76" s="224"/>
      <c r="J76" s="224"/>
      <c r="K76" s="224"/>
      <c r="L76" s="224"/>
      <c r="M76" s="224"/>
      <c r="N76" s="224"/>
      <c r="O76" s="224"/>
      <c r="P76" s="224"/>
      <c r="Q76" s="217">
        <f>Q77</f>
        <v>154.56</v>
      </c>
    </row>
    <row r="77" spans="1:17" s="80" customFormat="1" ht="23.25">
      <c r="A77" s="238" t="s">
        <v>76</v>
      </c>
      <c r="B77" s="215" t="s">
        <v>7</v>
      </c>
      <c r="C77" s="245" t="s">
        <v>8</v>
      </c>
      <c r="D77" s="245" t="s">
        <v>121</v>
      </c>
      <c r="E77" s="9" t="s">
        <v>174</v>
      </c>
      <c r="F77" s="245" t="s">
        <v>75</v>
      </c>
      <c r="G77" s="216">
        <v>-86.83</v>
      </c>
      <c r="H77" s="217">
        <v>218.64</v>
      </c>
      <c r="I77" s="224"/>
      <c r="J77" s="224"/>
      <c r="K77" s="224"/>
      <c r="L77" s="224"/>
      <c r="M77" s="224"/>
      <c r="N77" s="224"/>
      <c r="O77" s="224"/>
      <c r="P77" s="224"/>
      <c r="Q77" s="217">
        <v>154.56</v>
      </c>
    </row>
    <row r="78" spans="1:17" s="80" customFormat="1" ht="57.75" customHeight="1">
      <c r="A78" s="332" t="s">
        <v>180</v>
      </c>
      <c r="B78" s="315" t="s">
        <v>7</v>
      </c>
      <c r="C78" s="320" t="s">
        <v>13</v>
      </c>
      <c r="D78" s="320"/>
      <c r="E78" s="320"/>
      <c r="F78" s="320"/>
      <c r="G78" s="313">
        <f>SUM(G79)</f>
        <v>0</v>
      </c>
      <c r="H78" s="333">
        <f aca="true" t="shared" si="11" ref="G78:H80">H79</f>
        <v>0</v>
      </c>
      <c r="I78" s="224"/>
      <c r="J78" s="224"/>
      <c r="K78" s="224"/>
      <c r="L78" s="224"/>
      <c r="M78" s="224"/>
      <c r="N78" s="224"/>
      <c r="O78" s="224"/>
      <c r="P78" s="224"/>
      <c r="Q78" s="333">
        <f>Q79</f>
        <v>0</v>
      </c>
    </row>
    <row r="79" spans="1:17" s="80" customFormat="1" ht="23.25">
      <c r="A79" s="240" t="s">
        <v>179</v>
      </c>
      <c r="B79" s="77" t="s">
        <v>7</v>
      </c>
      <c r="C79" s="244" t="s">
        <v>13</v>
      </c>
      <c r="D79" s="244" t="s">
        <v>168</v>
      </c>
      <c r="E79" s="16"/>
      <c r="F79" s="244"/>
      <c r="G79" s="163">
        <f t="shared" si="11"/>
        <v>0</v>
      </c>
      <c r="H79" s="170">
        <f t="shared" si="11"/>
        <v>0</v>
      </c>
      <c r="I79" s="224"/>
      <c r="J79" s="224"/>
      <c r="K79" s="224"/>
      <c r="L79" s="224"/>
      <c r="M79" s="224"/>
      <c r="N79" s="224"/>
      <c r="O79" s="224"/>
      <c r="P79" s="224"/>
      <c r="Q79" s="170">
        <f>Q80</f>
        <v>0</v>
      </c>
    </row>
    <row r="80" spans="1:17" s="80" customFormat="1" ht="60.75">
      <c r="A80" s="238" t="s">
        <v>167</v>
      </c>
      <c r="B80" s="188" t="s">
        <v>7</v>
      </c>
      <c r="C80" s="245" t="s">
        <v>13</v>
      </c>
      <c r="D80" s="245" t="s">
        <v>168</v>
      </c>
      <c r="E80" s="9" t="s">
        <v>171</v>
      </c>
      <c r="F80" s="245"/>
      <c r="G80" s="164">
        <f t="shared" si="11"/>
        <v>0</v>
      </c>
      <c r="H80" s="205">
        <f t="shared" si="11"/>
        <v>0</v>
      </c>
      <c r="I80" s="224"/>
      <c r="J80" s="224"/>
      <c r="K80" s="224"/>
      <c r="L80" s="224"/>
      <c r="M80" s="224"/>
      <c r="N80" s="224"/>
      <c r="O80" s="224"/>
      <c r="P80" s="224"/>
      <c r="Q80" s="205">
        <f>Q81</f>
        <v>0</v>
      </c>
    </row>
    <row r="81" spans="1:17" s="80" customFormat="1" ht="23.25">
      <c r="A81" s="238" t="s">
        <v>163</v>
      </c>
      <c r="B81" s="188" t="s">
        <v>7</v>
      </c>
      <c r="C81" s="245" t="s">
        <v>13</v>
      </c>
      <c r="D81" s="245" t="s">
        <v>168</v>
      </c>
      <c r="E81" s="9" t="s">
        <v>175</v>
      </c>
      <c r="F81" s="245"/>
      <c r="G81" s="164">
        <f>SUM(G82)</f>
        <v>0</v>
      </c>
      <c r="H81" s="205">
        <f>SUM(H82)</f>
        <v>0</v>
      </c>
      <c r="I81" s="224"/>
      <c r="J81" s="224"/>
      <c r="K81" s="224"/>
      <c r="L81" s="224"/>
      <c r="M81" s="224"/>
      <c r="N81" s="224"/>
      <c r="O81" s="224"/>
      <c r="P81" s="224"/>
      <c r="Q81" s="205">
        <f>SUM(Q82)</f>
        <v>0</v>
      </c>
    </row>
    <row r="82" spans="1:17" s="80" customFormat="1" ht="23.25">
      <c r="A82" s="238" t="s">
        <v>164</v>
      </c>
      <c r="B82" s="188" t="s">
        <v>7</v>
      </c>
      <c r="C82" s="245" t="s">
        <v>13</v>
      </c>
      <c r="D82" s="245" t="s">
        <v>168</v>
      </c>
      <c r="E82" s="9" t="s">
        <v>175</v>
      </c>
      <c r="F82" s="245"/>
      <c r="G82" s="164">
        <f>G83</f>
        <v>0</v>
      </c>
      <c r="H82" s="205">
        <f>H83</f>
        <v>0</v>
      </c>
      <c r="I82" s="224"/>
      <c r="J82" s="224"/>
      <c r="K82" s="224"/>
      <c r="L82" s="224"/>
      <c r="M82" s="224"/>
      <c r="N82" s="224"/>
      <c r="O82" s="224"/>
      <c r="P82" s="224"/>
      <c r="Q82" s="205">
        <f>Q83</f>
        <v>0</v>
      </c>
    </row>
    <row r="83" spans="1:17" s="80" customFormat="1" ht="33" customHeight="1">
      <c r="A83" s="238" t="s">
        <v>76</v>
      </c>
      <c r="B83" s="188" t="s">
        <v>7</v>
      </c>
      <c r="C83" s="245" t="s">
        <v>13</v>
      </c>
      <c r="D83" s="245" t="s">
        <v>168</v>
      </c>
      <c r="E83" s="9" t="s">
        <v>175</v>
      </c>
      <c r="F83" s="245" t="s">
        <v>75</v>
      </c>
      <c r="G83" s="164">
        <v>0</v>
      </c>
      <c r="H83" s="205">
        <v>0</v>
      </c>
      <c r="I83" s="224"/>
      <c r="J83" s="224"/>
      <c r="K83" s="224"/>
      <c r="L83" s="224"/>
      <c r="M83" s="224"/>
      <c r="N83" s="224"/>
      <c r="O83" s="224"/>
      <c r="P83" s="224"/>
      <c r="Q83" s="205">
        <v>0</v>
      </c>
    </row>
    <row r="84" spans="1:17" s="80" customFormat="1" ht="33" customHeight="1">
      <c r="A84" s="323" t="s">
        <v>85</v>
      </c>
      <c r="B84" s="337" t="s">
        <v>87</v>
      </c>
      <c r="C84" s="337" t="s">
        <v>19</v>
      </c>
      <c r="D84" s="337" t="s">
        <v>19</v>
      </c>
      <c r="E84" s="337" t="s">
        <v>86</v>
      </c>
      <c r="F84" s="337"/>
      <c r="G84" s="338">
        <v>0</v>
      </c>
      <c r="H84" s="339">
        <v>63.23</v>
      </c>
      <c r="I84" s="224"/>
      <c r="J84" s="224"/>
      <c r="K84" s="224"/>
      <c r="L84" s="224"/>
      <c r="M84" s="224"/>
      <c r="N84" s="224"/>
      <c r="O84" s="224"/>
      <c r="P84" s="224"/>
      <c r="Q84" s="340">
        <v>127.31</v>
      </c>
    </row>
    <row r="85" spans="1:17" s="80" customFormat="1" ht="75" customHeight="1">
      <c r="A85" s="204" t="s">
        <v>20</v>
      </c>
      <c r="B85" s="77"/>
      <c r="C85" s="77"/>
      <c r="D85" s="77"/>
      <c r="E85" s="77"/>
      <c r="F85" s="77"/>
      <c r="G85" s="170">
        <f>SUM(G6+G19+G55+G84)</f>
        <v>-74.33</v>
      </c>
      <c r="H85" s="170">
        <f aca="true" t="shared" si="12" ref="H85:Q85">SUM(H6+H19+H55+H84)</f>
        <v>2529.3999999999996</v>
      </c>
      <c r="I85" s="170" t="e">
        <f t="shared" si="12"/>
        <v>#REF!</v>
      </c>
      <c r="J85" s="170" t="e">
        <f t="shared" si="12"/>
        <v>#REF!</v>
      </c>
      <c r="K85" s="170" t="e">
        <f t="shared" si="12"/>
        <v>#REF!</v>
      </c>
      <c r="L85" s="170" t="e">
        <f t="shared" si="12"/>
        <v>#REF!</v>
      </c>
      <c r="M85" s="170" t="e">
        <f t="shared" si="12"/>
        <v>#REF!</v>
      </c>
      <c r="N85" s="170" t="e">
        <f t="shared" si="12"/>
        <v>#REF!</v>
      </c>
      <c r="O85" s="170" t="e">
        <f t="shared" si="12"/>
        <v>#REF!</v>
      </c>
      <c r="P85" s="170" t="e">
        <f t="shared" si="12"/>
        <v>#REF!</v>
      </c>
      <c r="Q85" s="170">
        <f t="shared" si="12"/>
        <v>2546.1</v>
      </c>
    </row>
    <row r="86" spans="1:17" s="80" customFormat="1" ht="36.75" customHeight="1">
      <c r="A86" s="231"/>
      <c r="B86" s="231"/>
      <c r="C86" s="231"/>
      <c r="D86" s="231"/>
      <c r="E86" s="231"/>
      <c r="F86" s="231"/>
      <c r="G86" s="231"/>
      <c r="H86" s="232"/>
      <c r="I86" s="230"/>
      <c r="J86" s="230"/>
      <c r="K86" s="230"/>
      <c r="L86" s="230"/>
      <c r="M86" s="230"/>
      <c r="N86" s="230"/>
      <c r="O86" s="230"/>
      <c r="P86" s="230"/>
      <c r="Q86" s="232"/>
    </row>
    <row r="87" spans="1:17" ht="39" customHeight="1">
      <c r="A87" s="361"/>
      <c r="B87" s="233"/>
      <c r="C87" s="233"/>
      <c r="D87" s="233"/>
      <c r="E87" s="233"/>
      <c r="F87" s="233"/>
      <c r="G87" s="233"/>
      <c r="H87" s="234"/>
      <c r="I87" s="230"/>
      <c r="J87" s="230"/>
      <c r="K87" s="230"/>
      <c r="L87" s="230"/>
      <c r="M87" s="230"/>
      <c r="N87" s="230"/>
      <c r="O87" s="230"/>
      <c r="P87" s="230"/>
      <c r="Q87" s="234"/>
    </row>
    <row r="88" spans="1:17" ht="23.25">
      <c r="A88" s="361"/>
      <c r="B88" s="233"/>
      <c r="C88" s="233"/>
      <c r="D88" s="233"/>
      <c r="E88" s="233"/>
      <c r="F88" s="233"/>
      <c r="G88" s="233"/>
      <c r="H88" s="235"/>
      <c r="I88" s="230"/>
      <c r="J88" s="230"/>
      <c r="K88" s="230"/>
      <c r="L88" s="230"/>
      <c r="M88" s="230"/>
      <c r="N88" s="230"/>
      <c r="O88" s="230"/>
      <c r="P88" s="230"/>
      <c r="Q88" s="235"/>
    </row>
    <row r="89" spans="1:17" ht="18.75">
      <c r="A89" s="14"/>
      <c r="H89" s="157"/>
      <c r="Q89" s="157"/>
    </row>
    <row r="90" ht="15" customHeight="1">
      <c r="A90" s="15"/>
    </row>
    <row r="91" spans="8:17" ht="18.75" hidden="1">
      <c r="H91" s="157"/>
      <c r="Q91" s="157"/>
    </row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</sheetData>
  <sheetProtection/>
  <mergeCells count="4">
    <mergeCell ref="B3:F3"/>
    <mergeCell ref="A87:A88"/>
    <mergeCell ref="D1:H1"/>
    <mergeCell ref="A2:H2"/>
  </mergeCells>
  <printOptions horizontalCentered="1"/>
  <pageMargins left="0.2362204724409449" right="0.2362204724409449" top="0.7480314960629921" bottom="0" header="0.31496062992125984" footer="0.31496062992125984"/>
  <pageSetup fitToHeight="0" fitToWidth="1" horizontalDpi="600" verticalDpi="600" orientation="portrait" pageOrder="overThenDown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2"/>
  <sheetViews>
    <sheetView zoomScale="70" zoomScaleNormal="70" zoomScalePageLayoutView="0" workbookViewId="0" topLeftCell="A4">
      <selection activeCell="T64" sqref="T64"/>
    </sheetView>
  </sheetViews>
  <sheetFormatPr defaultColWidth="9.140625" defaultRowHeight="15"/>
  <cols>
    <col min="1" max="1" width="90.8515625" style="11" customWidth="1"/>
    <col min="2" max="2" width="21.421875" style="11" customWidth="1"/>
    <col min="3" max="3" width="9.140625" style="11" customWidth="1"/>
    <col min="4" max="4" width="14.140625" style="11" customWidth="1"/>
    <col min="5" max="5" width="12.00390625" style="0" customWidth="1"/>
    <col min="6" max="17" width="0" style="0" hidden="1" customWidth="1"/>
  </cols>
  <sheetData>
    <row r="1" spans="1:5" ht="138.75" customHeight="1">
      <c r="A1" s="1"/>
      <c r="B1" s="359" t="s">
        <v>316</v>
      </c>
      <c r="C1" s="359"/>
      <c r="D1" s="359"/>
      <c r="E1" s="359"/>
    </row>
    <row r="2" spans="1:5" ht="63.75" customHeight="1">
      <c r="A2" s="358" t="s">
        <v>272</v>
      </c>
      <c r="B2" s="358"/>
      <c r="C2" s="358"/>
      <c r="D2" s="358"/>
      <c r="E2" s="358"/>
    </row>
    <row r="3" spans="1:5" ht="19.5" customHeight="1">
      <c r="A3" s="2"/>
      <c r="B3" s="360"/>
      <c r="C3" s="360"/>
      <c r="D3" s="2"/>
      <c r="E3" t="s">
        <v>104</v>
      </c>
    </row>
    <row r="4" spans="1:5" s="79" customFormat="1" ht="58.5" customHeight="1">
      <c r="A4" s="100" t="s">
        <v>0</v>
      </c>
      <c r="B4" s="100" t="s">
        <v>4</v>
      </c>
      <c r="C4" s="100" t="s">
        <v>5</v>
      </c>
      <c r="D4" s="100" t="s">
        <v>139</v>
      </c>
      <c r="E4" s="175" t="s">
        <v>271</v>
      </c>
    </row>
    <row r="5" spans="1:5" s="83" customFormat="1" ht="20.25">
      <c r="A5" s="176">
        <v>1</v>
      </c>
      <c r="B5" s="176">
        <v>2</v>
      </c>
      <c r="C5" s="176">
        <v>3</v>
      </c>
      <c r="D5" s="176"/>
      <c r="E5" s="177">
        <v>4</v>
      </c>
    </row>
    <row r="6" spans="1:5" s="83" customFormat="1" ht="87" customHeight="1">
      <c r="A6" s="236" t="s">
        <v>194</v>
      </c>
      <c r="B6" s="254" t="s">
        <v>145</v>
      </c>
      <c r="C6" s="176"/>
      <c r="D6" s="100">
        <f>D7</f>
        <v>206.55</v>
      </c>
      <c r="E6" s="263">
        <f>E7</f>
        <v>1422.81</v>
      </c>
    </row>
    <row r="7" spans="1:5" s="149" customFormat="1" ht="81">
      <c r="A7" s="91" t="s">
        <v>144</v>
      </c>
      <c r="B7" s="3" t="s">
        <v>145</v>
      </c>
      <c r="C7" s="5"/>
      <c r="D7" s="194">
        <f>D8+D12</f>
        <v>206.55</v>
      </c>
      <c r="E7" s="159">
        <f>E8+E12</f>
        <v>1422.81</v>
      </c>
    </row>
    <row r="8" spans="1:5" s="147" customFormat="1" ht="64.5" customHeight="1">
      <c r="A8" s="90" t="s">
        <v>143</v>
      </c>
      <c r="B8" s="5" t="s">
        <v>146</v>
      </c>
      <c r="C8" s="5"/>
      <c r="D8" s="172">
        <f>D9+D10</f>
        <v>-124.95</v>
      </c>
      <c r="E8" s="89">
        <f>E9+E10+E11</f>
        <v>1091.31</v>
      </c>
    </row>
    <row r="9" spans="1:5" s="148" customFormat="1" ht="40.5">
      <c r="A9" s="90" t="s">
        <v>214</v>
      </c>
      <c r="B9" s="5" t="s">
        <v>152</v>
      </c>
      <c r="C9" s="5" t="s">
        <v>74</v>
      </c>
      <c r="D9" s="172">
        <v>-100</v>
      </c>
      <c r="E9" s="89">
        <v>961.31</v>
      </c>
    </row>
    <row r="10" spans="1:5" s="148" customFormat="1" ht="40.5">
      <c r="A10" s="90" t="s">
        <v>147</v>
      </c>
      <c r="B10" s="5" t="s">
        <v>152</v>
      </c>
      <c r="C10" s="5" t="s">
        <v>75</v>
      </c>
      <c r="D10" s="169">
        <v>-24.95</v>
      </c>
      <c r="E10" s="89">
        <v>120</v>
      </c>
    </row>
    <row r="11" spans="1:5" s="148" customFormat="1" ht="40.5">
      <c r="A11" s="90" t="s">
        <v>76</v>
      </c>
      <c r="B11" s="5" t="s">
        <v>152</v>
      </c>
      <c r="C11" s="187" t="s">
        <v>78</v>
      </c>
      <c r="D11" s="169"/>
      <c r="E11" s="89">
        <v>10</v>
      </c>
    </row>
    <row r="12" spans="1:5" s="148" customFormat="1" ht="40.5">
      <c r="A12" s="90" t="s">
        <v>214</v>
      </c>
      <c r="B12" s="187" t="s">
        <v>279</v>
      </c>
      <c r="C12" s="187" t="s">
        <v>74</v>
      </c>
      <c r="D12" s="169">
        <v>331.5</v>
      </c>
      <c r="E12" s="89">
        <v>331.5</v>
      </c>
    </row>
    <row r="13" spans="1:5" s="148" customFormat="1" ht="81">
      <c r="A13" s="91" t="s">
        <v>191</v>
      </c>
      <c r="B13" s="155" t="s">
        <v>149</v>
      </c>
      <c r="C13" s="3"/>
      <c r="D13" s="173">
        <f>D14+D21+D19</f>
        <v>0</v>
      </c>
      <c r="E13" s="159">
        <f>E14+E21+E19</f>
        <v>86.43</v>
      </c>
    </row>
    <row r="14" spans="1:5" s="148" customFormat="1" ht="40.5">
      <c r="A14" s="90" t="s">
        <v>148</v>
      </c>
      <c r="B14" s="10" t="s">
        <v>173</v>
      </c>
      <c r="C14" s="5"/>
      <c r="D14" s="169">
        <f>D15</f>
        <v>0</v>
      </c>
      <c r="E14" s="89">
        <f>E15</f>
        <v>86.43</v>
      </c>
    </row>
    <row r="15" spans="1:5" s="148" customFormat="1" ht="33" customHeight="1">
      <c r="A15" s="90" t="s">
        <v>109</v>
      </c>
      <c r="B15" s="10" t="s">
        <v>172</v>
      </c>
      <c r="C15" s="5"/>
      <c r="D15" s="169">
        <f>D16+D17</f>
        <v>0</v>
      </c>
      <c r="E15" s="89">
        <f>E16+E17</f>
        <v>86.43</v>
      </c>
    </row>
    <row r="16" spans="1:5" s="148" customFormat="1" ht="40.5">
      <c r="A16" s="90" t="s">
        <v>76</v>
      </c>
      <c r="B16" s="10" t="s">
        <v>172</v>
      </c>
      <c r="C16" s="5" t="s">
        <v>75</v>
      </c>
      <c r="D16" s="169">
        <v>0</v>
      </c>
      <c r="E16" s="89">
        <v>30</v>
      </c>
    </row>
    <row r="17" spans="1:5" s="148" customFormat="1" ht="20.25">
      <c r="A17" s="90" t="s">
        <v>210</v>
      </c>
      <c r="B17" s="10" t="s">
        <v>172</v>
      </c>
      <c r="C17" s="5"/>
      <c r="D17" s="169">
        <f>D18</f>
        <v>0</v>
      </c>
      <c r="E17" s="89">
        <f>E18</f>
        <v>56.43</v>
      </c>
    </row>
    <row r="18" spans="1:5" s="148" customFormat="1" ht="20.25">
      <c r="A18" s="90" t="s">
        <v>211</v>
      </c>
      <c r="B18" s="10" t="s">
        <v>172</v>
      </c>
      <c r="C18" s="187" t="s">
        <v>83</v>
      </c>
      <c r="D18" s="169">
        <v>0</v>
      </c>
      <c r="E18" s="89">
        <v>56.43</v>
      </c>
    </row>
    <row r="19" spans="1:5" s="148" customFormat="1" ht="20.25">
      <c r="A19" s="90" t="s">
        <v>109</v>
      </c>
      <c r="B19" s="10" t="s">
        <v>240</v>
      </c>
      <c r="C19" s="187"/>
      <c r="D19" s="169">
        <f>SUM(D20)</f>
        <v>0</v>
      </c>
      <c r="E19" s="89">
        <f>SUM(E20)</f>
        <v>0</v>
      </c>
    </row>
    <row r="20" spans="1:5" s="148" customFormat="1" ht="40.5">
      <c r="A20" s="90" t="s">
        <v>76</v>
      </c>
      <c r="B20" s="10" t="s">
        <v>240</v>
      </c>
      <c r="C20" s="187" t="s">
        <v>75</v>
      </c>
      <c r="D20" s="169">
        <v>0</v>
      </c>
      <c r="E20" s="89">
        <v>0</v>
      </c>
    </row>
    <row r="21" spans="1:5" s="148" customFormat="1" ht="40.5">
      <c r="A21" s="90" t="s">
        <v>150</v>
      </c>
      <c r="B21" s="10" t="s">
        <v>185</v>
      </c>
      <c r="C21" s="5"/>
      <c r="D21" s="169">
        <f>D22+D24</f>
        <v>0</v>
      </c>
      <c r="E21" s="89">
        <f>E22+E24</f>
        <v>0</v>
      </c>
    </row>
    <row r="22" spans="1:5" s="149" customFormat="1" ht="40.5">
      <c r="A22" s="90" t="s">
        <v>151</v>
      </c>
      <c r="B22" s="10" t="s">
        <v>176</v>
      </c>
      <c r="C22" s="5"/>
      <c r="D22" s="169">
        <f>D23</f>
        <v>0</v>
      </c>
      <c r="E22" s="89">
        <f>E23</f>
        <v>0</v>
      </c>
    </row>
    <row r="23" spans="1:5" s="148" customFormat="1" ht="40.5">
      <c r="A23" s="90" t="s">
        <v>76</v>
      </c>
      <c r="B23" s="10" t="s">
        <v>176</v>
      </c>
      <c r="C23" s="187" t="s">
        <v>78</v>
      </c>
      <c r="D23" s="169"/>
      <c r="E23" s="89"/>
    </row>
    <row r="24" spans="1:5" s="148" customFormat="1" ht="40.5">
      <c r="A24" s="90" t="s">
        <v>76</v>
      </c>
      <c r="B24" s="10" t="s">
        <v>176</v>
      </c>
      <c r="C24" s="187" t="s">
        <v>75</v>
      </c>
      <c r="D24" s="169"/>
      <c r="E24" s="89">
        <v>0</v>
      </c>
    </row>
    <row r="25" spans="1:5" s="148" customFormat="1" ht="87" customHeight="1">
      <c r="A25" s="91" t="s">
        <v>167</v>
      </c>
      <c r="B25" s="155" t="s">
        <v>169</v>
      </c>
      <c r="C25" s="3"/>
      <c r="D25" s="173">
        <f aca="true" t="shared" si="0" ref="D25:E27">D26</f>
        <v>-53.58</v>
      </c>
      <c r="E25" s="159">
        <f t="shared" si="0"/>
        <v>251.89</v>
      </c>
    </row>
    <row r="26" spans="1:5" s="149" customFormat="1" ht="40.5">
      <c r="A26" s="90" t="s">
        <v>165</v>
      </c>
      <c r="B26" s="10" t="s">
        <v>174</v>
      </c>
      <c r="C26" s="5"/>
      <c r="D26" s="169">
        <f t="shared" si="0"/>
        <v>-53.58</v>
      </c>
      <c r="E26" s="89">
        <f t="shared" si="0"/>
        <v>251.89</v>
      </c>
    </row>
    <row r="27" spans="1:5" s="149" customFormat="1" ht="40.5">
      <c r="A27" s="90" t="s">
        <v>166</v>
      </c>
      <c r="B27" s="10" t="s">
        <v>174</v>
      </c>
      <c r="C27" s="5"/>
      <c r="D27" s="169">
        <f t="shared" si="0"/>
        <v>-53.58</v>
      </c>
      <c r="E27" s="89">
        <f t="shared" si="0"/>
        <v>251.89</v>
      </c>
    </row>
    <row r="28" spans="1:5" s="149" customFormat="1" ht="40.5">
      <c r="A28" s="90" t="s">
        <v>76</v>
      </c>
      <c r="B28" s="10" t="s">
        <v>174</v>
      </c>
      <c r="C28" s="5" t="s">
        <v>75</v>
      </c>
      <c r="D28" s="169">
        <v>-53.58</v>
      </c>
      <c r="E28" s="89">
        <v>251.89</v>
      </c>
    </row>
    <row r="29" spans="1:5" s="149" customFormat="1" ht="81">
      <c r="A29" s="156" t="s">
        <v>157</v>
      </c>
      <c r="B29" s="155" t="s">
        <v>158</v>
      </c>
      <c r="C29" s="5"/>
      <c r="D29" s="173">
        <f>D30+D33+D35</f>
        <v>0</v>
      </c>
      <c r="E29" s="159">
        <f>E30+E33+E35</f>
        <v>20</v>
      </c>
    </row>
    <row r="30" spans="1:5" s="149" customFormat="1" ht="45" customHeight="1">
      <c r="A30" s="144" t="s">
        <v>161</v>
      </c>
      <c r="B30" s="10" t="s">
        <v>234</v>
      </c>
      <c r="C30" s="5"/>
      <c r="D30" s="169">
        <f>D31</f>
        <v>0</v>
      </c>
      <c r="E30" s="89">
        <f>E31</f>
        <v>5</v>
      </c>
    </row>
    <row r="31" spans="1:5" s="149" customFormat="1" ht="40.5">
      <c r="A31" s="144" t="s">
        <v>162</v>
      </c>
      <c r="B31" s="10" t="s">
        <v>234</v>
      </c>
      <c r="C31" s="5"/>
      <c r="D31" s="169">
        <f>D32</f>
        <v>0</v>
      </c>
      <c r="E31" s="89">
        <f>E32</f>
        <v>5</v>
      </c>
    </row>
    <row r="32" spans="1:5" s="149" customFormat="1" ht="20.25">
      <c r="A32" s="144" t="s">
        <v>77</v>
      </c>
      <c r="B32" s="10" t="s">
        <v>230</v>
      </c>
      <c r="C32" s="5" t="s">
        <v>78</v>
      </c>
      <c r="D32" s="169">
        <v>0</v>
      </c>
      <c r="E32" s="89">
        <v>5</v>
      </c>
    </row>
    <row r="33" spans="1:5" s="149" customFormat="1" ht="40.5">
      <c r="A33" s="144" t="s">
        <v>156</v>
      </c>
      <c r="B33" s="10" t="s">
        <v>280</v>
      </c>
      <c r="C33" s="5"/>
      <c r="D33" s="169">
        <f>D34</f>
        <v>0</v>
      </c>
      <c r="E33" s="89">
        <f>E34</f>
        <v>10</v>
      </c>
    </row>
    <row r="34" spans="1:5" s="149" customFormat="1" ht="40.5">
      <c r="A34" s="144" t="s">
        <v>76</v>
      </c>
      <c r="B34" s="10" t="s">
        <v>280</v>
      </c>
      <c r="C34" s="5" t="s">
        <v>75</v>
      </c>
      <c r="D34" s="169">
        <v>0</v>
      </c>
      <c r="E34" s="89">
        <v>10</v>
      </c>
    </row>
    <row r="35" spans="1:5" s="149" customFormat="1" ht="40.5">
      <c r="A35" s="144" t="s">
        <v>159</v>
      </c>
      <c r="B35" s="10" t="s">
        <v>235</v>
      </c>
      <c r="C35" s="5"/>
      <c r="D35" s="169">
        <f>D36</f>
        <v>0</v>
      </c>
      <c r="E35" s="89">
        <f>E36</f>
        <v>5</v>
      </c>
    </row>
    <row r="36" spans="1:5" s="149" customFormat="1" ht="52.5" customHeight="1">
      <c r="A36" s="144" t="s">
        <v>160</v>
      </c>
      <c r="B36" s="10" t="s">
        <v>235</v>
      </c>
      <c r="C36" s="5"/>
      <c r="D36" s="169">
        <f>D37</f>
        <v>0</v>
      </c>
      <c r="E36" s="89">
        <f>E37</f>
        <v>5</v>
      </c>
    </row>
    <row r="37" spans="1:5" s="149" customFormat="1" ht="39" customHeight="1">
      <c r="A37" s="144" t="s">
        <v>77</v>
      </c>
      <c r="B37" s="10" t="s">
        <v>235</v>
      </c>
      <c r="C37" s="5" t="s">
        <v>78</v>
      </c>
      <c r="D37" s="169">
        <v>0</v>
      </c>
      <c r="E37" s="89">
        <v>5</v>
      </c>
    </row>
    <row r="38" spans="1:17" s="149" customFormat="1" ht="45.75" customHeight="1">
      <c r="A38" s="91" t="s">
        <v>167</v>
      </c>
      <c r="B38" s="155" t="s">
        <v>170</v>
      </c>
      <c r="C38" s="3"/>
      <c r="D38" s="173">
        <f aca="true" t="shared" si="1" ref="D38:E40">D39</f>
        <v>490.2</v>
      </c>
      <c r="E38" s="159">
        <f t="shared" si="1"/>
        <v>490.2</v>
      </c>
      <c r="F38" s="168" t="e">
        <f>F39+F41+F42+F44+F46+#REF!+F48</f>
        <v>#REF!</v>
      </c>
      <c r="G38" s="168" t="e">
        <f>G39+G41+G42+G44+G46+#REF!+G48</f>
        <v>#REF!</v>
      </c>
      <c r="H38" s="168" t="e">
        <f>H39+H41+H42+H44+H46+#REF!+H48</f>
        <v>#REF!</v>
      </c>
      <c r="I38" s="168" t="e">
        <f>I39+I41+I42+I44+I46+#REF!+I48</f>
        <v>#REF!</v>
      </c>
      <c r="J38" s="168" t="e">
        <f>J39+J41+J42+J44+J46+#REF!+J48</f>
        <v>#REF!</v>
      </c>
      <c r="K38" s="168" t="e">
        <f>K39+K41+K42+K44+K46+#REF!+K48</f>
        <v>#REF!</v>
      </c>
      <c r="L38" s="168" t="e">
        <f>L39+L41+L42+L44+L46+#REF!+L48</f>
        <v>#REF!</v>
      </c>
      <c r="M38" s="168" t="e">
        <f>M39+M41+M42+M44+M46+#REF!+M48</f>
        <v>#REF!</v>
      </c>
      <c r="N38" s="168" t="e">
        <f>N39+N41+N42+N44+N46+#REF!+N48</f>
        <v>#REF!</v>
      </c>
      <c r="O38" s="168" t="e">
        <f>O39+O41+O42+O44+O46+#REF!+O48</f>
        <v>#REF!</v>
      </c>
      <c r="P38" s="168" t="e">
        <f>P39+P41+P42+P44+P46+#REF!+P48</f>
        <v>#REF!</v>
      </c>
      <c r="Q38" s="168" t="e">
        <f>Q39+Q41+Q42+Q44+Q46+#REF!+Q48</f>
        <v>#REF!</v>
      </c>
    </row>
    <row r="39" spans="1:5" s="149" customFormat="1" ht="45" customHeight="1">
      <c r="A39" s="90" t="s">
        <v>163</v>
      </c>
      <c r="B39" s="10" t="s">
        <v>175</v>
      </c>
      <c r="C39" s="5"/>
      <c r="D39" s="169">
        <f t="shared" si="1"/>
        <v>490.2</v>
      </c>
      <c r="E39" s="89">
        <f t="shared" si="1"/>
        <v>490.2</v>
      </c>
    </row>
    <row r="40" spans="1:5" s="149" customFormat="1" ht="31.5" customHeight="1">
      <c r="A40" s="90" t="s">
        <v>164</v>
      </c>
      <c r="B40" s="10" t="s">
        <v>175</v>
      </c>
      <c r="C40" s="5"/>
      <c r="D40" s="169">
        <f t="shared" si="1"/>
        <v>490.2</v>
      </c>
      <c r="E40" s="89">
        <f t="shared" si="1"/>
        <v>490.2</v>
      </c>
    </row>
    <row r="41" spans="1:5" s="148" customFormat="1" ht="25.5" customHeight="1">
      <c r="A41" s="90" t="s">
        <v>76</v>
      </c>
      <c r="B41" s="10" t="s">
        <v>175</v>
      </c>
      <c r="C41" s="5" t="s">
        <v>75</v>
      </c>
      <c r="D41" s="169">
        <v>490.2</v>
      </c>
      <c r="E41" s="89">
        <v>490.2</v>
      </c>
    </row>
    <row r="42" spans="1:5" s="148" customFormat="1" ht="39.75" customHeight="1">
      <c r="A42" s="156" t="s">
        <v>190</v>
      </c>
      <c r="B42" s="16" t="s">
        <v>154</v>
      </c>
      <c r="C42" s="5"/>
      <c r="D42" s="173">
        <f>D43+D45</f>
        <v>0</v>
      </c>
      <c r="E42" s="159">
        <f>E43+E45</f>
        <v>0</v>
      </c>
    </row>
    <row r="43" spans="1:5" s="148" customFormat="1" ht="41.25" customHeight="1">
      <c r="A43" s="144" t="s">
        <v>153</v>
      </c>
      <c r="B43" s="9" t="s">
        <v>181</v>
      </c>
      <c r="C43" s="5"/>
      <c r="D43" s="169">
        <f>D44</f>
        <v>0</v>
      </c>
      <c r="E43" s="89">
        <f>E44</f>
        <v>0</v>
      </c>
    </row>
    <row r="44" spans="1:5" s="148" customFormat="1" ht="46.5" customHeight="1">
      <c r="A44" s="144" t="s">
        <v>76</v>
      </c>
      <c r="B44" s="9" t="s">
        <v>181</v>
      </c>
      <c r="C44" s="5" t="s">
        <v>75</v>
      </c>
      <c r="D44" s="169">
        <v>0</v>
      </c>
      <c r="E44" s="89">
        <v>0</v>
      </c>
    </row>
    <row r="45" spans="1:5" s="148" customFormat="1" ht="48.75" customHeight="1">
      <c r="A45" s="144" t="s">
        <v>155</v>
      </c>
      <c r="B45" s="9" t="s">
        <v>178</v>
      </c>
      <c r="C45" s="5"/>
      <c r="D45" s="172">
        <f>D46</f>
        <v>0</v>
      </c>
      <c r="E45" s="89">
        <f>E46+E47</f>
        <v>0</v>
      </c>
    </row>
    <row r="46" spans="1:5" s="148" customFormat="1" ht="48" customHeight="1">
      <c r="A46" s="144" t="s">
        <v>76</v>
      </c>
      <c r="B46" s="9" t="s">
        <v>178</v>
      </c>
      <c r="C46" s="187" t="s">
        <v>74</v>
      </c>
      <c r="D46" s="172">
        <v>0</v>
      </c>
      <c r="E46" s="89">
        <v>0</v>
      </c>
    </row>
    <row r="47" spans="1:5" s="148" customFormat="1" ht="49.5" customHeight="1">
      <c r="A47" s="144" t="s">
        <v>155</v>
      </c>
      <c r="B47" s="9" t="s">
        <v>178</v>
      </c>
      <c r="C47" s="187" t="s">
        <v>75</v>
      </c>
      <c r="D47" s="172">
        <v>0</v>
      </c>
      <c r="E47" s="89">
        <v>0</v>
      </c>
    </row>
    <row r="48" spans="1:5" s="148" customFormat="1" ht="1.5" customHeight="1">
      <c r="A48" s="144" t="s">
        <v>76</v>
      </c>
      <c r="B48" s="9" t="s">
        <v>178</v>
      </c>
      <c r="C48" s="5" t="s">
        <v>75</v>
      </c>
      <c r="D48" s="172">
        <v>12.8</v>
      </c>
      <c r="E48" s="89">
        <v>12.8</v>
      </c>
    </row>
    <row r="49" spans="1:5" s="148" customFormat="1" ht="42" customHeight="1" hidden="1">
      <c r="A49" s="144"/>
      <c r="B49" s="9"/>
      <c r="C49" s="5"/>
      <c r="D49" s="172"/>
      <c r="E49" s="89"/>
    </row>
    <row r="50" spans="1:5" s="148" customFormat="1" ht="42" customHeight="1">
      <c r="A50" s="240" t="s">
        <v>199</v>
      </c>
      <c r="B50" s="16" t="s">
        <v>154</v>
      </c>
      <c r="C50" s="5"/>
      <c r="D50" s="194">
        <f>D51+D57</f>
        <v>407.3</v>
      </c>
      <c r="E50" s="159">
        <f>E51+E57</f>
        <v>932.54</v>
      </c>
    </row>
    <row r="51" spans="1:5" s="148" customFormat="1" ht="21" customHeight="1">
      <c r="A51" s="237" t="s">
        <v>203</v>
      </c>
      <c r="B51" s="9" t="s">
        <v>206</v>
      </c>
      <c r="C51" s="5"/>
      <c r="D51" s="172">
        <f>SUM(D52+D53)</f>
        <v>156.3</v>
      </c>
      <c r="E51" s="172">
        <f>SUM(E52+E53)</f>
        <v>507.54</v>
      </c>
    </row>
    <row r="52" spans="1:5" s="148" customFormat="1" ht="63" customHeight="1">
      <c r="A52" s="239" t="s">
        <v>73</v>
      </c>
      <c r="B52" s="9" t="s">
        <v>206</v>
      </c>
      <c r="C52" s="187" t="s">
        <v>74</v>
      </c>
      <c r="D52" s="172">
        <v>156.3</v>
      </c>
      <c r="E52" s="89">
        <v>499.74</v>
      </c>
    </row>
    <row r="53" spans="1:5" s="148" customFormat="1" ht="42" customHeight="1">
      <c r="A53" s="144" t="s">
        <v>76</v>
      </c>
      <c r="B53" s="9" t="s">
        <v>206</v>
      </c>
      <c r="C53" s="187" t="s">
        <v>75</v>
      </c>
      <c r="D53" s="172">
        <v>0</v>
      </c>
      <c r="E53" s="89">
        <v>7.8</v>
      </c>
    </row>
    <row r="54" spans="1:5" s="148" customFormat="1" ht="42" customHeight="1">
      <c r="A54" s="240" t="s">
        <v>212</v>
      </c>
      <c r="B54" s="16" t="s">
        <v>213</v>
      </c>
      <c r="C54" s="184"/>
      <c r="D54" s="194">
        <f>D55</f>
        <v>0</v>
      </c>
      <c r="E54" s="261">
        <f>E55</f>
        <v>0</v>
      </c>
    </row>
    <row r="55" spans="1:5" s="148" customFormat="1" ht="56.25" customHeight="1">
      <c r="A55" s="239" t="s">
        <v>200</v>
      </c>
      <c r="B55" s="9" t="s">
        <v>205</v>
      </c>
      <c r="C55" s="255"/>
      <c r="D55" s="264">
        <f>D56</f>
        <v>0</v>
      </c>
      <c r="E55" s="257">
        <f>SUM(E56)</f>
        <v>0</v>
      </c>
    </row>
    <row r="56" spans="1:5" s="148" customFormat="1" ht="51.75" customHeight="1">
      <c r="A56" s="238" t="s">
        <v>76</v>
      </c>
      <c r="B56" s="9" t="s">
        <v>205</v>
      </c>
      <c r="C56" s="271">
        <v>200</v>
      </c>
      <c r="D56" s="264"/>
      <c r="E56" s="257">
        <v>0</v>
      </c>
    </row>
    <row r="57" spans="1:5" s="148" customFormat="1" ht="51.75" customHeight="1">
      <c r="A57" s="236" t="s">
        <v>199</v>
      </c>
      <c r="B57" s="16" t="s">
        <v>236</v>
      </c>
      <c r="C57" s="258"/>
      <c r="D57" s="272">
        <f>SUM(D58)</f>
        <v>251</v>
      </c>
      <c r="E57" s="259">
        <f>SUM(E58)</f>
        <v>425</v>
      </c>
    </row>
    <row r="58" spans="1:5" s="148" customFormat="1" ht="51.75" customHeight="1">
      <c r="A58" s="238" t="s">
        <v>73</v>
      </c>
      <c r="B58" s="9" t="s">
        <v>281</v>
      </c>
      <c r="C58" s="271" t="s">
        <v>74</v>
      </c>
      <c r="D58" s="264">
        <v>251</v>
      </c>
      <c r="E58" s="257">
        <v>425</v>
      </c>
    </row>
    <row r="59" spans="1:5" s="148" customFormat="1" ht="38.25" customHeight="1">
      <c r="A59" s="256" t="s">
        <v>111</v>
      </c>
      <c r="B59" s="262" t="s">
        <v>103</v>
      </c>
      <c r="C59" s="258"/>
      <c r="D59" s="260">
        <f>D60+D62</f>
        <v>85.13</v>
      </c>
      <c r="E59" s="259">
        <f>E60+E62</f>
        <v>588.13</v>
      </c>
    </row>
    <row r="60" spans="1:5" s="148" customFormat="1" ht="33" customHeight="1">
      <c r="A60" s="78" t="s">
        <v>114</v>
      </c>
      <c r="B60" s="3" t="s">
        <v>103</v>
      </c>
      <c r="C60" s="16"/>
      <c r="D60" s="174">
        <f>D61</f>
        <v>61.53</v>
      </c>
      <c r="E60" s="203">
        <f>E61</f>
        <v>435.03</v>
      </c>
    </row>
    <row r="61" spans="1:5" s="148" customFormat="1" ht="81">
      <c r="A61" s="8" t="s">
        <v>73</v>
      </c>
      <c r="B61" s="187" t="s">
        <v>229</v>
      </c>
      <c r="C61" s="5" t="s">
        <v>74</v>
      </c>
      <c r="D61" s="172">
        <v>61.53</v>
      </c>
      <c r="E61" s="89">
        <v>435.03</v>
      </c>
    </row>
    <row r="62" spans="1:5" s="148" customFormat="1" ht="40.5">
      <c r="A62" s="6" t="s">
        <v>105</v>
      </c>
      <c r="B62" s="3" t="s">
        <v>103</v>
      </c>
      <c r="C62" s="3"/>
      <c r="D62" s="171">
        <f>D63</f>
        <v>23.6</v>
      </c>
      <c r="E62" s="98">
        <f>E63</f>
        <v>153.1</v>
      </c>
    </row>
    <row r="63" spans="1:5" s="148" customFormat="1" ht="40.5">
      <c r="A63" s="7" t="s">
        <v>106</v>
      </c>
      <c r="B63" s="187" t="s">
        <v>233</v>
      </c>
      <c r="C63" s="5"/>
      <c r="D63" s="172">
        <f>D64</f>
        <v>23.6</v>
      </c>
      <c r="E63" s="89">
        <f>E64</f>
        <v>153.1</v>
      </c>
    </row>
    <row r="64" spans="1:5" s="148" customFormat="1" ht="81">
      <c r="A64" s="8" t="s">
        <v>73</v>
      </c>
      <c r="B64" s="187" t="s">
        <v>233</v>
      </c>
      <c r="C64" s="5" t="s">
        <v>74</v>
      </c>
      <c r="D64" s="172">
        <v>23.6</v>
      </c>
      <c r="E64" s="89">
        <v>153.1</v>
      </c>
    </row>
    <row r="65" spans="1:5" s="148" customFormat="1" ht="36">
      <c r="A65" s="286" t="s">
        <v>250</v>
      </c>
      <c r="B65" s="284" t="s">
        <v>251</v>
      </c>
      <c r="C65" s="5"/>
      <c r="D65" s="172"/>
      <c r="E65" s="89"/>
    </row>
    <row r="66" spans="1:5" s="148" customFormat="1" ht="40.5">
      <c r="A66" s="238" t="s">
        <v>76</v>
      </c>
      <c r="B66" s="284" t="s">
        <v>251</v>
      </c>
      <c r="C66" s="187" t="s">
        <v>75</v>
      </c>
      <c r="D66" s="172">
        <v>1.2</v>
      </c>
      <c r="E66" s="89">
        <v>10.9</v>
      </c>
    </row>
    <row r="67" spans="1:5" ht="20.25">
      <c r="A67" s="6" t="s">
        <v>20</v>
      </c>
      <c r="B67" s="4"/>
      <c r="C67" s="4"/>
      <c r="D67" s="178">
        <f>D6+D13+D25+D29+D38+D42+D50+D54+D59+D66</f>
        <v>1136.8</v>
      </c>
      <c r="E67" s="178">
        <f>E6+E13+E25+E29+E38+E42+E50+E54+E59+E66</f>
        <v>3802.9</v>
      </c>
    </row>
    <row r="68" ht="18.75" hidden="1">
      <c r="E68" s="12"/>
    </row>
    <row r="69" spans="1:5" ht="18.75" hidden="1">
      <c r="A69" s="357"/>
      <c r="B69" s="13"/>
      <c r="C69" s="13"/>
      <c r="D69" s="13"/>
      <c r="E69" s="12"/>
    </row>
    <row r="70" spans="1:4" ht="18.75" hidden="1">
      <c r="A70" s="357"/>
      <c r="B70" s="13"/>
      <c r="C70" s="13"/>
      <c r="D70" s="13"/>
    </row>
    <row r="71" ht="18.75" hidden="1">
      <c r="A71" s="14"/>
    </row>
    <row r="72" ht="18.75" hidden="1">
      <c r="A72" s="15"/>
    </row>
    <row r="73" ht="18.75" hidden="1"/>
  </sheetData>
  <sheetProtection/>
  <mergeCells count="4">
    <mergeCell ref="B1:E1"/>
    <mergeCell ref="A2:E2"/>
    <mergeCell ref="B3:C3"/>
    <mergeCell ref="A69:A70"/>
  </mergeCells>
  <printOptions/>
  <pageMargins left="0.87" right="0.36" top="0.18" bottom="0.25" header="0.27" footer="0.23"/>
  <pageSetup fitToHeight="0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4"/>
  <sheetViews>
    <sheetView zoomScale="70" zoomScaleNormal="70" zoomScalePageLayoutView="0" workbookViewId="0" topLeftCell="A1">
      <selection activeCell="D37" sqref="D37"/>
    </sheetView>
  </sheetViews>
  <sheetFormatPr defaultColWidth="9.140625" defaultRowHeight="15"/>
  <cols>
    <col min="1" max="1" width="89.421875" style="11" customWidth="1"/>
    <col min="2" max="2" width="33.8515625" style="11" customWidth="1"/>
    <col min="3" max="3" width="15.421875" style="11" customWidth="1"/>
    <col min="4" max="4" width="14.7109375" style="11" customWidth="1"/>
    <col min="5" max="5" width="18.28125" style="0" customWidth="1"/>
    <col min="6" max="6" width="17.57421875" style="0" customWidth="1"/>
    <col min="7" max="7" width="0" style="0" hidden="1" customWidth="1"/>
  </cols>
  <sheetData>
    <row r="1" spans="1:6" ht="115.5" customHeight="1">
      <c r="A1" s="1"/>
      <c r="B1" s="359" t="s">
        <v>317</v>
      </c>
      <c r="C1" s="359"/>
      <c r="D1" s="359"/>
      <c r="E1" s="359"/>
      <c r="F1" s="359"/>
    </row>
    <row r="2" spans="1:6" ht="63.75" customHeight="1">
      <c r="A2" s="358" t="s">
        <v>273</v>
      </c>
      <c r="B2" s="358"/>
      <c r="C2" s="358"/>
      <c r="D2" s="358"/>
      <c r="E2" s="358"/>
      <c r="F2" s="358"/>
    </row>
    <row r="3" spans="1:6" ht="19.5" customHeight="1">
      <c r="A3" s="2"/>
      <c r="B3" s="360"/>
      <c r="C3" s="360"/>
      <c r="D3" s="2"/>
      <c r="F3" s="109" t="s">
        <v>104</v>
      </c>
    </row>
    <row r="4" spans="1:6" s="79" customFormat="1" ht="48.75" customHeight="1">
      <c r="A4" s="82" t="s">
        <v>0</v>
      </c>
      <c r="B4" s="82" t="s">
        <v>4</v>
      </c>
      <c r="C4" s="82" t="s">
        <v>5</v>
      </c>
      <c r="D4" s="82" t="s">
        <v>138</v>
      </c>
      <c r="E4" s="101" t="s">
        <v>241</v>
      </c>
      <c r="F4" s="101" t="s">
        <v>261</v>
      </c>
    </row>
    <row r="5" spans="1:6" s="83" customFormat="1" ht="18.75">
      <c r="A5" s="145">
        <v>1</v>
      </c>
      <c r="B5" s="145">
        <v>2</v>
      </c>
      <c r="C5" s="145">
        <v>3</v>
      </c>
      <c r="D5" s="145">
        <v>4</v>
      </c>
      <c r="E5" s="146">
        <v>5</v>
      </c>
      <c r="F5" s="146">
        <v>6</v>
      </c>
    </row>
    <row r="6" spans="1:13" s="83" customFormat="1" ht="81">
      <c r="A6" s="236" t="s">
        <v>194</v>
      </c>
      <c r="B6" s="100" t="s">
        <v>145</v>
      </c>
      <c r="C6" s="82"/>
      <c r="D6" s="266">
        <f aca="true" t="shared" si="0" ref="D6:F7">D7</f>
        <v>0</v>
      </c>
      <c r="E6" s="267">
        <f t="shared" si="0"/>
        <v>1201.26</v>
      </c>
      <c r="F6" s="267">
        <f t="shared" si="0"/>
        <v>1201.26</v>
      </c>
      <c r="M6" s="307"/>
    </row>
    <row r="7" spans="1:6" s="149" customFormat="1" ht="94.5" customHeight="1">
      <c r="A7" s="91" t="s">
        <v>144</v>
      </c>
      <c r="B7" s="184" t="s">
        <v>145</v>
      </c>
      <c r="C7" s="187"/>
      <c r="D7" s="196">
        <f t="shared" si="0"/>
        <v>0</v>
      </c>
      <c r="E7" s="159">
        <f t="shared" si="0"/>
        <v>1201.26</v>
      </c>
      <c r="F7" s="159">
        <f t="shared" si="0"/>
        <v>1201.26</v>
      </c>
    </row>
    <row r="8" spans="1:6" s="147" customFormat="1" ht="50.25" customHeight="1">
      <c r="A8" s="90" t="s">
        <v>143</v>
      </c>
      <c r="B8" s="187" t="s">
        <v>146</v>
      </c>
      <c r="C8" s="187"/>
      <c r="D8" s="197">
        <f>D9+D10</f>
        <v>0</v>
      </c>
      <c r="E8" s="89">
        <f>E9+E10+E11</f>
        <v>1201.26</v>
      </c>
      <c r="F8" s="89">
        <f>F9+F10+F11</f>
        <v>1201.26</v>
      </c>
    </row>
    <row r="9" spans="1:6" s="148" customFormat="1" ht="44.25" customHeight="1">
      <c r="A9" s="90" t="s">
        <v>214</v>
      </c>
      <c r="B9" s="187" t="s">
        <v>152</v>
      </c>
      <c r="C9" s="187" t="s">
        <v>74</v>
      </c>
      <c r="D9" s="197">
        <v>0</v>
      </c>
      <c r="E9" s="89">
        <v>1061.31</v>
      </c>
      <c r="F9" s="89">
        <v>1061.31</v>
      </c>
    </row>
    <row r="10" spans="1:6" s="148" customFormat="1" ht="48" customHeight="1">
      <c r="A10" s="90" t="s">
        <v>147</v>
      </c>
      <c r="B10" s="187" t="s">
        <v>152</v>
      </c>
      <c r="C10" s="187" t="s">
        <v>75</v>
      </c>
      <c r="D10" s="197"/>
      <c r="E10" s="89">
        <v>129.95</v>
      </c>
      <c r="F10" s="89">
        <v>129.95</v>
      </c>
    </row>
    <row r="11" spans="1:6" s="148" customFormat="1" ht="48" customHeight="1">
      <c r="A11" s="90" t="s">
        <v>77</v>
      </c>
      <c r="B11" s="187" t="s">
        <v>152</v>
      </c>
      <c r="C11" s="187" t="s">
        <v>78</v>
      </c>
      <c r="D11" s="197"/>
      <c r="E11" s="89">
        <v>10</v>
      </c>
      <c r="F11" s="89">
        <v>10</v>
      </c>
    </row>
    <row r="12" spans="1:6" s="148" customFormat="1" ht="48" customHeight="1">
      <c r="A12" s="90"/>
      <c r="B12" s="187" t="s">
        <v>279</v>
      </c>
      <c r="C12" s="187" t="s">
        <v>74</v>
      </c>
      <c r="D12" s="197"/>
      <c r="E12" s="89"/>
      <c r="F12" s="89"/>
    </row>
    <row r="13" spans="1:6" s="148" customFormat="1" ht="89.25" customHeight="1">
      <c r="A13" s="91" t="s">
        <v>192</v>
      </c>
      <c r="B13" s="155" t="s">
        <v>149</v>
      </c>
      <c r="C13" s="184"/>
      <c r="D13" s="196">
        <f>D14+D17</f>
        <v>0</v>
      </c>
      <c r="E13" s="159">
        <f>E14+E17</f>
        <v>86.43</v>
      </c>
      <c r="F13" s="159">
        <f>F14+F17</f>
        <v>86.43</v>
      </c>
    </row>
    <row r="14" spans="1:6" s="148" customFormat="1" ht="51.75" customHeight="1">
      <c r="A14" s="90" t="s">
        <v>148</v>
      </c>
      <c r="B14" s="10" t="s">
        <v>173</v>
      </c>
      <c r="C14" s="187"/>
      <c r="D14" s="197">
        <f aca="true" t="shared" si="1" ref="D14:F15">D15</f>
        <v>0</v>
      </c>
      <c r="E14" s="195">
        <f t="shared" si="1"/>
        <v>30</v>
      </c>
      <c r="F14" s="195">
        <f t="shared" si="1"/>
        <v>30</v>
      </c>
    </row>
    <row r="15" spans="1:6" s="148" customFormat="1" ht="32.25" customHeight="1">
      <c r="A15" s="90" t="s">
        <v>109</v>
      </c>
      <c r="B15" s="10" t="s">
        <v>172</v>
      </c>
      <c r="C15" s="187"/>
      <c r="D15" s="197">
        <f t="shared" si="1"/>
        <v>0</v>
      </c>
      <c r="E15" s="195">
        <f>SUM(E16)</f>
        <v>30</v>
      </c>
      <c r="F15" s="195">
        <f>SUM(F16)</f>
        <v>30</v>
      </c>
    </row>
    <row r="16" spans="1:6" s="148" customFormat="1" ht="47.25" customHeight="1">
      <c r="A16" s="90" t="s">
        <v>76</v>
      </c>
      <c r="B16" s="10" t="s">
        <v>172</v>
      </c>
      <c r="C16" s="187" t="s">
        <v>75</v>
      </c>
      <c r="D16" s="197">
        <v>0</v>
      </c>
      <c r="E16" s="195">
        <v>30</v>
      </c>
      <c r="F16" s="195">
        <v>30</v>
      </c>
    </row>
    <row r="17" spans="1:9" s="148" customFormat="1" ht="46.5" customHeight="1">
      <c r="A17" s="90" t="s">
        <v>84</v>
      </c>
      <c r="B17" s="10" t="s">
        <v>172</v>
      </c>
      <c r="C17" s="187"/>
      <c r="D17" s="197">
        <f>D18</f>
        <v>0</v>
      </c>
      <c r="E17" s="89">
        <f>E18</f>
        <v>56.43</v>
      </c>
      <c r="F17" s="89">
        <f>F18</f>
        <v>56.43</v>
      </c>
      <c r="I17" s="148" t="s">
        <v>130</v>
      </c>
    </row>
    <row r="18" spans="1:6" s="148" customFormat="1" ht="48" customHeight="1">
      <c r="A18" s="90" t="s">
        <v>26</v>
      </c>
      <c r="B18" s="10" t="s">
        <v>172</v>
      </c>
      <c r="C18" s="187" t="s">
        <v>78</v>
      </c>
      <c r="D18" s="197">
        <f>D20</f>
        <v>0</v>
      </c>
      <c r="E18" s="89">
        <v>56.43</v>
      </c>
      <c r="F18" s="89">
        <v>56.43</v>
      </c>
    </row>
    <row r="19" spans="1:6" s="148" customFormat="1" ht="48" customHeight="1">
      <c r="A19" s="90" t="s">
        <v>76</v>
      </c>
      <c r="B19" s="10" t="s">
        <v>204</v>
      </c>
      <c r="C19" s="187" t="s">
        <v>75</v>
      </c>
      <c r="D19" s="197">
        <v>0</v>
      </c>
      <c r="E19" s="89">
        <v>0</v>
      </c>
      <c r="F19" s="89">
        <v>0</v>
      </c>
    </row>
    <row r="20" spans="1:6" s="148" customFormat="1" ht="46.5" customHeight="1">
      <c r="A20" s="90" t="s">
        <v>76</v>
      </c>
      <c r="B20" s="10" t="s">
        <v>204</v>
      </c>
      <c r="C20" s="187" t="s">
        <v>78</v>
      </c>
      <c r="D20" s="197"/>
      <c r="E20" s="195"/>
      <c r="F20" s="195"/>
    </row>
    <row r="21" spans="1:6" s="148" customFormat="1" ht="81">
      <c r="A21" s="91" t="s">
        <v>167</v>
      </c>
      <c r="B21" s="155" t="s">
        <v>186</v>
      </c>
      <c r="C21" s="184"/>
      <c r="D21" s="194">
        <f aca="true" t="shared" si="2" ref="D21:E23">D22</f>
        <v>-86.83</v>
      </c>
      <c r="E21" s="159">
        <f t="shared" si="2"/>
        <v>218.64</v>
      </c>
      <c r="F21" s="159">
        <f>F22</f>
        <v>154.56</v>
      </c>
    </row>
    <row r="22" spans="1:6" s="148" customFormat="1" ht="40.5">
      <c r="A22" s="90" t="s">
        <v>165</v>
      </c>
      <c r="B22" s="10" t="s">
        <v>174</v>
      </c>
      <c r="C22" s="187"/>
      <c r="D22" s="198">
        <f t="shared" si="2"/>
        <v>-86.83</v>
      </c>
      <c r="E22" s="89">
        <f t="shared" si="2"/>
        <v>218.64</v>
      </c>
      <c r="F22" s="89">
        <f>F23</f>
        <v>154.56</v>
      </c>
    </row>
    <row r="23" spans="1:6" s="148" customFormat="1" ht="40.5">
      <c r="A23" s="90" t="s">
        <v>166</v>
      </c>
      <c r="B23" s="10" t="s">
        <v>174</v>
      </c>
      <c r="C23" s="187"/>
      <c r="D23" s="198">
        <f t="shared" si="2"/>
        <v>-86.83</v>
      </c>
      <c r="E23" s="89">
        <f t="shared" si="2"/>
        <v>218.64</v>
      </c>
      <c r="F23" s="89">
        <f>F24</f>
        <v>154.56</v>
      </c>
    </row>
    <row r="24" spans="1:6" s="148" customFormat="1" ht="40.5">
      <c r="A24" s="90" t="s">
        <v>76</v>
      </c>
      <c r="B24" s="10" t="s">
        <v>174</v>
      </c>
      <c r="C24" s="187" t="s">
        <v>75</v>
      </c>
      <c r="D24" s="198">
        <v>-86.83</v>
      </c>
      <c r="E24" s="89">
        <v>218.64</v>
      </c>
      <c r="F24" s="89">
        <v>154.56</v>
      </c>
    </row>
    <row r="25" spans="1:6" s="148" customFormat="1" ht="81">
      <c r="A25" s="156" t="s">
        <v>157</v>
      </c>
      <c r="B25" s="155" t="s">
        <v>158</v>
      </c>
      <c r="C25" s="187"/>
      <c r="D25" s="194">
        <f>D26+D29+D31</f>
        <v>0</v>
      </c>
      <c r="E25" s="159">
        <f>E26+E29+E31</f>
        <v>20</v>
      </c>
      <c r="F25" s="159">
        <f>F26+F29+F31</f>
        <v>20</v>
      </c>
    </row>
    <row r="26" spans="1:6" s="148" customFormat="1" ht="48" customHeight="1">
      <c r="A26" s="144" t="s">
        <v>161</v>
      </c>
      <c r="B26" s="10" t="s">
        <v>234</v>
      </c>
      <c r="C26" s="187"/>
      <c r="D26" s="198">
        <f aca="true" t="shared" si="3" ref="D26:F27">D27</f>
        <v>0</v>
      </c>
      <c r="E26" s="89">
        <f t="shared" si="3"/>
        <v>5</v>
      </c>
      <c r="F26" s="89">
        <f t="shared" si="3"/>
        <v>5</v>
      </c>
    </row>
    <row r="27" spans="1:6" s="148" customFormat="1" ht="40.5">
      <c r="A27" s="144" t="s">
        <v>162</v>
      </c>
      <c r="B27" s="10" t="s">
        <v>234</v>
      </c>
      <c r="C27" s="187"/>
      <c r="D27" s="198">
        <f t="shared" si="3"/>
        <v>0</v>
      </c>
      <c r="E27" s="89">
        <f t="shared" si="3"/>
        <v>5</v>
      </c>
      <c r="F27" s="89">
        <f t="shared" si="3"/>
        <v>5</v>
      </c>
    </row>
    <row r="28" spans="1:6" s="148" customFormat="1" ht="20.25">
      <c r="A28" s="144" t="s">
        <v>77</v>
      </c>
      <c r="B28" s="10" t="s">
        <v>230</v>
      </c>
      <c r="C28" s="187" t="s">
        <v>78</v>
      </c>
      <c r="D28" s="198">
        <v>0</v>
      </c>
      <c r="E28" s="89">
        <v>5</v>
      </c>
      <c r="F28" s="89">
        <v>5</v>
      </c>
    </row>
    <row r="29" spans="1:6" s="148" customFormat="1" ht="43.5" customHeight="1">
      <c r="A29" s="144" t="s">
        <v>156</v>
      </c>
      <c r="B29" s="10" t="s">
        <v>238</v>
      </c>
      <c r="C29" s="187"/>
      <c r="D29" s="198">
        <f>D30</f>
        <v>0</v>
      </c>
      <c r="E29" s="89">
        <f>E30</f>
        <v>10</v>
      </c>
      <c r="F29" s="89">
        <f>F30</f>
        <v>10</v>
      </c>
    </row>
    <row r="30" spans="1:6" s="148" customFormat="1" ht="40.5">
      <c r="A30" s="144" t="s">
        <v>76</v>
      </c>
      <c r="B30" s="10" t="s">
        <v>232</v>
      </c>
      <c r="C30" s="187" t="s">
        <v>75</v>
      </c>
      <c r="D30" s="198">
        <v>0</v>
      </c>
      <c r="E30" s="89">
        <v>10</v>
      </c>
      <c r="F30" s="89">
        <v>10</v>
      </c>
    </row>
    <row r="31" spans="1:6" s="148" customFormat="1" ht="40.5">
      <c r="A31" s="144" t="s">
        <v>159</v>
      </c>
      <c r="B31" s="10" t="s">
        <v>235</v>
      </c>
      <c r="C31" s="187"/>
      <c r="D31" s="198">
        <f aca="true" t="shared" si="4" ref="D31:F32">D32</f>
        <v>0</v>
      </c>
      <c r="E31" s="89">
        <f t="shared" si="4"/>
        <v>5</v>
      </c>
      <c r="F31" s="89">
        <f t="shared" si="4"/>
        <v>5</v>
      </c>
    </row>
    <row r="32" spans="1:6" s="149" customFormat="1" ht="40.5">
      <c r="A32" s="144" t="s">
        <v>160</v>
      </c>
      <c r="B32" s="10" t="s">
        <v>235</v>
      </c>
      <c r="C32" s="187"/>
      <c r="D32" s="198">
        <f t="shared" si="4"/>
        <v>0</v>
      </c>
      <c r="E32" s="89">
        <f t="shared" si="4"/>
        <v>5</v>
      </c>
      <c r="F32" s="89">
        <f t="shared" si="4"/>
        <v>5</v>
      </c>
    </row>
    <row r="33" spans="1:6" s="149" customFormat="1" ht="20.25">
      <c r="A33" s="144" t="s">
        <v>77</v>
      </c>
      <c r="B33" s="10" t="s">
        <v>235</v>
      </c>
      <c r="C33" s="187" t="s">
        <v>78</v>
      </c>
      <c r="D33" s="198">
        <v>0</v>
      </c>
      <c r="E33" s="89">
        <v>5</v>
      </c>
      <c r="F33" s="89">
        <v>5</v>
      </c>
    </row>
    <row r="34" spans="1:6" s="149" customFormat="1" ht="81">
      <c r="A34" s="156" t="s">
        <v>190</v>
      </c>
      <c r="B34" s="16" t="s">
        <v>154</v>
      </c>
      <c r="C34" s="184"/>
      <c r="D34" s="194">
        <f>D35+D39+D37+D38</f>
        <v>0</v>
      </c>
      <c r="E34" s="185">
        <f>E35+E39+E37+E38</f>
        <v>389.84</v>
      </c>
      <c r="F34" s="185">
        <f>F35+F39+F37+F38</f>
        <v>389.84</v>
      </c>
    </row>
    <row r="35" spans="1:6" s="149" customFormat="1" ht="40.5">
      <c r="A35" s="144" t="s">
        <v>153</v>
      </c>
      <c r="B35" s="9" t="s">
        <v>181</v>
      </c>
      <c r="C35" s="187"/>
      <c r="D35" s="198">
        <f>D36</f>
        <v>0</v>
      </c>
      <c r="E35" s="89">
        <f>E36</f>
        <v>0</v>
      </c>
      <c r="F35" s="89">
        <f>F36</f>
        <v>0</v>
      </c>
    </row>
    <row r="36" spans="1:6" s="149" customFormat="1" ht="40.5">
      <c r="A36" s="144" t="s">
        <v>76</v>
      </c>
      <c r="B36" s="9" t="s">
        <v>181</v>
      </c>
      <c r="C36" s="187" t="s">
        <v>75</v>
      </c>
      <c r="D36" s="198">
        <v>0</v>
      </c>
      <c r="E36" s="195">
        <v>0</v>
      </c>
      <c r="F36" s="195">
        <v>0</v>
      </c>
    </row>
    <row r="37" spans="1:6" s="149" customFormat="1" ht="81">
      <c r="A37" s="239" t="s">
        <v>73</v>
      </c>
      <c r="B37" s="9" t="s">
        <v>206</v>
      </c>
      <c r="C37" s="187" t="s">
        <v>74</v>
      </c>
      <c r="D37" s="198"/>
      <c r="E37" s="89">
        <v>343.44</v>
      </c>
      <c r="F37" s="89">
        <v>343.44</v>
      </c>
    </row>
    <row r="38" spans="1:6" s="149" customFormat="1" ht="40.5">
      <c r="A38" s="144" t="s">
        <v>76</v>
      </c>
      <c r="B38" s="9" t="s">
        <v>206</v>
      </c>
      <c r="C38" s="187" t="s">
        <v>75</v>
      </c>
      <c r="D38" s="198">
        <v>0</v>
      </c>
      <c r="E38" s="89">
        <v>46.4</v>
      </c>
      <c r="F38" s="89">
        <v>46.4</v>
      </c>
    </row>
    <row r="39" spans="1:6" s="149" customFormat="1" ht="40.5" customHeight="1">
      <c r="A39" s="144" t="s">
        <v>155</v>
      </c>
      <c r="B39" s="9" t="s">
        <v>178</v>
      </c>
      <c r="C39" s="187"/>
      <c r="D39" s="198">
        <f>D40</f>
        <v>0</v>
      </c>
      <c r="E39" s="89">
        <f>E40</f>
        <v>0</v>
      </c>
      <c r="F39" s="89">
        <f>F40</f>
        <v>0</v>
      </c>
    </row>
    <row r="40" spans="1:6" s="149" customFormat="1" ht="40.5">
      <c r="A40" s="144" t="s">
        <v>76</v>
      </c>
      <c r="B40" s="9" t="s">
        <v>178</v>
      </c>
      <c r="C40" s="187" t="s">
        <v>75</v>
      </c>
      <c r="D40" s="198">
        <v>0</v>
      </c>
      <c r="E40" s="89">
        <v>0</v>
      </c>
      <c r="F40" s="89">
        <v>0</v>
      </c>
    </row>
    <row r="41" spans="1:6" s="148" customFormat="1" ht="44.25" customHeight="1">
      <c r="A41" s="265" t="s">
        <v>111</v>
      </c>
      <c r="B41" s="179"/>
      <c r="C41" s="200"/>
      <c r="D41" s="194">
        <f>D42+D44</f>
        <v>12.5</v>
      </c>
      <c r="E41" s="185">
        <f>E42+E44</f>
        <v>539.1</v>
      </c>
      <c r="F41" s="185">
        <f>F42+F44</f>
        <v>555.8</v>
      </c>
    </row>
    <row r="42" spans="1:6" s="148" customFormat="1" ht="25.5" customHeight="1">
      <c r="A42" s="201" t="s">
        <v>114</v>
      </c>
      <c r="B42" s="184" t="s">
        <v>113</v>
      </c>
      <c r="C42" s="16"/>
      <c r="D42" s="202">
        <f>D43</f>
        <v>0</v>
      </c>
      <c r="E42" s="203">
        <f>E43</f>
        <v>373.5</v>
      </c>
      <c r="F42" s="203">
        <f>F43</f>
        <v>373.5</v>
      </c>
    </row>
    <row r="43" spans="1:6" s="148" customFormat="1" ht="60" customHeight="1">
      <c r="A43" s="199" t="s">
        <v>73</v>
      </c>
      <c r="B43" s="187" t="s">
        <v>229</v>
      </c>
      <c r="C43" s="187" t="s">
        <v>74</v>
      </c>
      <c r="D43" s="198">
        <v>0</v>
      </c>
      <c r="E43" s="89">
        <v>373.5</v>
      </c>
      <c r="F43" s="89">
        <v>373.5</v>
      </c>
    </row>
    <row r="44" spans="1:6" s="149" customFormat="1" ht="33.75" customHeight="1">
      <c r="A44" s="204" t="s">
        <v>105</v>
      </c>
      <c r="B44" s="184" t="s">
        <v>103</v>
      </c>
      <c r="C44" s="184"/>
      <c r="D44" s="194" t="str">
        <f aca="true" t="shared" si="5" ref="D44:F45">D45</f>
        <v>12,50</v>
      </c>
      <c r="E44" s="159">
        <f t="shared" si="5"/>
        <v>165.6</v>
      </c>
      <c r="F44" s="159">
        <f t="shared" si="5"/>
        <v>182.3</v>
      </c>
    </row>
    <row r="45" spans="1:6" s="149" customFormat="1" ht="48.75" customHeight="1">
      <c r="A45" s="193" t="s">
        <v>106</v>
      </c>
      <c r="B45" s="187" t="s">
        <v>233</v>
      </c>
      <c r="C45" s="187"/>
      <c r="D45" s="198" t="str">
        <f t="shared" si="5"/>
        <v>12,50</v>
      </c>
      <c r="E45" s="89">
        <f t="shared" si="5"/>
        <v>165.6</v>
      </c>
      <c r="F45" s="89">
        <f t="shared" si="5"/>
        <v>182.3</v>
      </c>
    </row>
    <row r="46" spans="1:6" s="148" customFormat="1" ht="86.25" customHeight="1">
      <c r="A46" s="199" t="s">
        <v>73</v>
      </c>
      <c r="B46" s="187" t="s">
        <v>233</v>
      </c>
      <c r="C46" s="187" t="s">
        <v>74</v>
      </c>
      <c r="D46" s="187" t="s">
        <v>321</v>
      </c>
      <c r="E46" s="89">
        <v>165.6</v>
      </c>
      <c r="F46" s="89">
        <v>182.3</v>
      </c>
    </row>
    <row r="47" spans="1:6" s="148" customFormat="1" ht="49.5" customHeight="1">
      <c r="A47" s="286" t="s">
        <v>250</v>
      </c>
      <c r="B47" s="284" t="s">
        <v>251</v>
      </c>
      <c r="C47" s="187"/>
      <c r="D47" s="89"/>
      <c r="E47" s="89">
        <f>SUM(E48)</f>
        <v>10.9</v>
      </c>
      <c r="F47" s="89">
        <f>SUM(F48)</f>
        <v>10.9</v>
      </c>
    </row>
    <row r="48" spans="1:6" s="148" customFormat="1" ht="44.25" customHeight="1">
      <c r="A48" s="238" t="s">
        <v>76</v>
      </c>
      <c r="B48" s="284" t="s">
        <v>251</v>
      </c>
      <c r="C48" s="187" t="s">
        <v>75</v>
      </c>
      <c r="D48" s="187"/>
      <c r="E48" s="89">
        <v>10.9</v>
      </c>
      <c r="F48" s="89">
        <v>10.9</v>
      </c>
    </row>
    <row r="49" spans="1:6" s="148" customFormat="1" ht="27.75" customHeight="1">
      <c r="A49" s="91" t="s">
        <v>85</v>
      </c>
      <c r="B49" s="155" t="s">
        <v>140</v>
      </c>
      <c r="C49" s="187"/>
      <c r="D49" s="184" t="s">
        <v>142</v>
      </c>
      <c r="E49" s="159">
        <v>63.23</v>
      </c>
      <c r="F49" s="159">
        <v>127.31</v>
      </c>
    </row>
    <row r="50" spans="1:7" ht="20.25">
      <c r="A50" s="204" t="s">
        <v>20</v>
      </c>
      <c r="B50" s="188"/>
      <c r="C50" s="188"/>
      <c r="D50" s="163">
        <f>D6+D13+D21+D25+D34+D41+D49+D47</f>
        <v>-74.33</v>
      </c>
      <c r="E50" s="170">
        <f>E6+E13+E21+E25+E34+E41+E49+E47</f>
        <v>2529.4</v>
      </c>
      <c r="F50" s="170">
        <f>F6+F13+F21+F25+F34+F41+F49+F47</f>
        <v>2546.1</v>
      </c>
      <c r="G50" s="158" t="e">
        <f>G7+G17+#REF!+G32+G44+#REF!+#REF!</f>
        <v>#REF!</v>
      </c>
    </row>
    <row r="51" spans="1:4" ht="18.75">
      <c r="A51" s="15"/>
      <c r="B51" s="13"/>
      <c r="C51" s="13"/>
      <c r="D51" s="13"/>
    </row>
    <row r="52" spans="1:5" ht="18.75">
      <c r="A52" s="14"/>
      <c r="E52" s="160"/>
    </row>
    <row r="53" ht="18.75">
      <c r="A53" s="15"/>
    </row>
    <row r="54" spans="5:6" ht="18.75">
      <c r="E54" s="157"/>
      <c r="F54" s="157"/>
    </row>
  </sheetData>
  <sheetProtection/>
  <mergeCells count="3">
    <mergeCell ref="B3:C3"/>
    <mergeCell ref="B1:F1"/>
    <mergeCell ref="A2:F2"/>
  </mergeCells>
  <printOptions/>
  <pageMargins left="1.0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"/>
  <sheetViews>
    <sheetView zoomScale="70" zoomScaleNormal="70" zoomScalePageLayoutView="0" workbookViewId="0" topLeftCell="A1">
      <selection activeCell="K5" sqref="K5"/>
    </sheetView>
  </sheetViews>
  <sheetFormatPr defaultColWidth="9.140625" defaultRowHeight="15"/>
  <cols>
    <col min="1" max="1" width="78.8515625" style="22" customWidth="1"/>
    <col min="2" max="2" width="43.28125" style="22" customWidth="1"/>
    <col min="3" max="3" width="26.57421875" style="22" customWidth="1"/>
    <col min="4" max="16384" width="9.140625" style="22" customWidth="1"/>
  </cols>
  <sheetData>
    <row r="1" spans="1:9" ht="90.75" customHeight="1">
      <c r="A1" s="17"/>
      <c r="B1" s="352" t="s">
        <v>318</v>
      </c>
      <c r="C1" s="352"/>
      <c r="D1" s="24"/>
      <c r="E1" s="24"/>
      <c r="F1" s="24"/>
      <c r="G1" s="24"/>
      <c r="H1" s="24"/>
      <c r="I1" s="24"/>
    </row>
    <row r="2" spans="1:3" ht="88.5" customHeight="1">
      <c r="A2" s="351" t="s">
        <v>274</v>
      </c>
      <c r="B2" s="351"/>
      <c r="C2" s="351"/>
    </row>
    <row r="3" spans="1:3" ht="24.75" customHeight="1">
      <c r="A3" s="143"/>
      <c r="B3" s="143"/>
      <c r="C3" s="151" t="s">
        <v>107</v>
      </c>
    </row>
    <row r="4" spans="1:3" s="23" customFormat="1" ht="18.75">
      <c r="A4" s="37" t="s">
        <v>90</v>
      </c>
      <c r="B4" s="37" t="s">
        <v>91</v>
      </c>
      <c r="C4" s="102" t="s">
        <v>92</v>
      </c>
    </row>
    <row r="5" spans="1:9" ht="347.25" customHeight="1">
      <c r="A5" s="138" t="s">
        <v>108</v>
      </c>
      <c r="B5" s="139" t="s">
        <v>120</v>
      </c>
      <c r="C5" s="139">
        <v>56.43</v>
      </c>
      <c r="H5" s="304"/>
      <c r="I5" s="283"/>
    </row>
    <row r="6" spans="1:3" ht="18.75">
      <c r="A6" s="152" t="s">
        <v>100</v>
      </c>
      <c r="B6" s="141" t="s">
        <v>93</v>
      </c>
      <c r="C6" s="141">
        <f>SUM(C5:C5)</f>
        <v>56.43</v>
      </c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"/>
  <sheetViews>
    <sheetView zoomScale="70" zoomScaleNormal="70" zoomScalePageLayoutView="0" workbookViewId="0" topLeftCell="A1">
      <selection activeCell="L5" sqref="L5"/>
    </sheetView>
  </sheetViews>
  <sheetFormatPr defaultColWidth="9.140625" defaultRowHeight="15"/>
  <cols>
    <col min="1" max="1" width="78.8515625" style="22" customWidth="1"/>
    <col min="2" max="2" width="32.28125" style="22" customWidth="1"/>
    <col min="3" max="3" width="18.8515625" style="22" customWidth="1"/>
    <col min="4" max="4" width="19.421875" style="22" customWidth="1"/>
    <col min="5" max="16384" width="9.140625" style="22" customWidth="1"/>
  </cols>
  <sheetData>
    <row r="1" spans="1:7" ht="112.5" customHeight="1">
      <c r="A1" s="17"/>
      <c r="B1" s="352" t="s">
        <v>319</v>
      </c>
      <c r="C1" s="352"/>
      <c r="D1" s="24"/>
      <c r="E1" s="24"/>
      <c r="F1" s="24"/>
      <c r="G1" s="24"/>
    </row>
    <row r="2" spans="1:3" ht="88.5" customHeight="1">
      <c r="A2" s="351" t="s">
        <v>307</v>
      </c>
      <c r="B2" s="351"/>
      <c r="C2" s="351"/>
    </row>
    <row r="3" spans="1:3" ht="24.75" customHeight="1">
      <c r="A3" s="143"/>
      <c r="B3" s="143"/>
      <c r="C3" s="151" t="s">
        <v>107</v>
      </c>
    </row>
    <row r="4" spans="1:4" s="23" customFormat="1" ht="66.75" customHeight="1">
      <c r="A4" s="37" t="s">
        <v>90</v>
      </c>
      <c r="B4" s="37" t="s">
        <v>91</v>
      </c>
      <c r="C4" s="341" t="s">
        <v>282</v>
      </c>
      <c r="D4" s="341" t="s">
        <v>283</v>
      </c>
    </row>
    <row r="5" spans="1:7" ht="347.25" customHeight="1">
      <c r="A5" s="138" t="s">
        <v>108</v>
      </c>
      <c r="B5" s="139" t="s">
        <v>120</v>
      </c>
      <c r="C5" s="139">
        <v>56.43</v>
      </c>
      <c r="D5" s="139">
        <v>56.43</v>
      </c>
      <c r="F5" s="304"/>
      <c r="G5" s="283"/>
    </row>
    <row r="6" spans="1:4" ht="18.75">
      <c r="A6" s="152" t="s">
        <v>100</v>
      </c>
      <c r="B6" s="141" t="s">
        <v>93</v>
      </c>
      <c r="C6" s="141">
        <f>SUM(C5:C5)</f>
        <v>56.43</v>
      </c>
      <c r="D6" s="342">
        <v>56.4</v>
      </c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9" sqref="J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39"/>
  <sheetViews>
    <sheetView zoomScale="70" zoomScaleNormal="70" zoomScalePageLayoutView="0" workbookViewId="0" topLeftCell="A1">
      <selection activeCell="H1" sqref="H1"/>
    </sheetView>
  </sheetViews>
  <sheetFormatPr defaultColWidth="47.8515625" defaultRowHeight="37.5" customHeight="1"/>
  <cols>
    <col min="1" max="1" width="63.8515625" style="110" customWidth="1"/>
    <col min="2" max="2" width="37.140625" style="110" customWidth="1"/>
    <col min="3" max="3" width="21.00390625" style="112" customWidth="1"/>
    <col min="4" max="4" width="21.57421875" style="110" customWidth="1"/>
    <col min="5" max="5" width="0.13671875" style="110" customWidth="1"/>
    <col min="6" max="6" width="0" style="110" hidden="1" customWidth="1"/>
    <col min="7" max="7" width="2.00390625" style="110" hidden="1" customWidth="1"/>
    <col min="8" max="16384" width="47.8515625" style="110" customWidth="1"/>
  </cols>
  <sheetData>
    <row r="1" spans="2:4" ht="124.5" customHeight="1">
      <c r="B1" s="344" t="s">
        <v>276</v>
      </c>
      <c r="C1" s="344"/>
      <c r="D1" s="344"/>
    </row>
    <row r="2" spans="1:4" ht="62.25" customHeight="1">
      <c r="A2" s="343" t="s">
        <v>260</v>
      </c>
      <c r="B2" s="343"/>
      <c r="C2" s="343"/>
      <c r="D2" s="343"/>
    </row>
    <row r="3" ht="31.5" customHeight="1">
      <c r="B3" s="111"/>
    </row>
    <row r="4" spans="1:4" s="116" customFormat="1" ht="50.25" customHeight="1">
      <c r="A4" s="113"/>
      <c r="B4" s="114" t="s">
        <v>95</v>
      </c>
      <c r="C4" s="115" t="s">
        <v>241</v>
      </c>
      <c r="D4" s="115" t="s">
        <v>261</v>
      </c>
    </row>
    <row r="5" spans="1:4" ht="18.75">
      <c r="A5" s="117" t="s">
        <v>96</v>
      </c>
      <c r="B5" s="118"/>
      <c r="C5" s="119">
        <v>0</v>
      </c>
      <c r="D5" s="135"/>
    </row>
    <row r="6" spans="1:4" ht="37.5">
      <c r="A6" s="120" t="s">
        <v>97</v>
      </c>
      <c r="B6" s="121" t="s">
        <v>290</v>
      </c>
      <c r="C6" s="122">
        <v>0</v>
      </c>
      <c r="D6" s="135"/>
    </row>
    <row r="7" spans="1:4" ht="18.75">
      <c r="A7" s="123" t="s">
        <v>98</v>
      </c>
      <c r="B7" s="124"/>
      <c r="C7" s="125"/>
      <c r="D7" s="135"/>
    </row>
    <row r="8" spans="1:4" ht="37.5">
      <c r="A8" s="120" t="s">
        <v>291</v>
      </c>
      <c r="B8" s="121" t="s">
        <v>292</v>
      </c>
      <c r="C8" s="125"/>
      <c r="D8" s="135"/>
    </row>
    <row r="9" spans="1:8" ht="18.75">
      <c r="A9" s="126" t="s">
        <v>293</v>
      </c>
      <c r="B9" s="121" t="s">
        <v>294</v>
      </c>
      <c r="C9" s="125"/>
      <c r="D9" s="135"/>
      <c r="H9" s="305"/>
    </row>
    <row r="10" spans="1:4" ht="18.75">
      <c r="A10" s="126" t="s">
        <v>295</v>
      </c>
      <c r="B10" s="121" t="s">
        <v>296</v>
      </c>
      <c r="C10" s="125"/>
      <c r="D10" s="135"/>
    </row>
    <row r="11" spans="1:4" ht="37.5">
      <c r="A11" s="123" t="s">
        <v>297</v>
      </c>
      <c r="B11" s="124" t="s">
        <v>298</v>
      </c>
      <c r="C11" s="125"/>
      <c r="D11" s="135"/>
    </row>
    <row r="12" spans="1:4" ht="37.5">
      <c r="A12" s="270" t="s">
        <v>225</v>
      </c>
      <c r="B12" s="124" t="s">
        <v>299</v>
      </c>
      <c r="C12" s="125"/>
      <c r="D12" s="135"/>
    </row>
    <row r="13" spans="1:4" s="127" customFormat="1" ht="18.75">
      <c r="A13" s="126" t="s">
        <v>300</v>
      </c>
      <c r="B13" s="121" t="s">
        <v>301</v>
      </c>
      <c r="C13" s="125">
        <f>C14+C16</f>
        <v>0</v>
      </c>
      <c r="D13" s="136"/>
    </row>
    <row r="14" spans="1:4" ht="18.75">
      <c r="A14" s="126" t="s">
        <v>302</v>
      </c>
      <c r="B14" s="121" t="s">
        <v>303</v>
      </c>
      <c r="C14" s="125"/>
      <c r="D14" s="135"/>
    </row>
    <row r="15" spans="1:4" ht="37.5">
      <c r="A15" s="270" t="s">
        <v>304</v>
      </c>
      <c r="B15" s="124" t="s">
        <v>305</v>
      </c>
      <c r="C15" s="125"/>
      <c r="D15" s="135"/>
    </row>
    <row r="16" spans="1:4" ht="37.5">
      <c r="A16" s="270" t="s">
        <v>226</v>
      </c>
      <c r="B16" s="124" t="s">
        <v>306</v>
      </c>
      <c r="C16" s="125"/>
      <c r="D16" s="135"/>
    </row>
    <row r="17" spans="1:4" ht="18.75">
      <c r="A17" s="123"/>
      <c r="B17" s="124"/>
      <c r="C17" s="125"/>
      <c r="D17" s="135"/>
    </row>
    <row r="18" spans="2:3" ht="37.5" customHeight="1">
      <c r="B18" s="128"/>
      <c r="C18" s="129"/>
    </row>
    <row r="19" spans="2:3" ht="37.5" customHeight="1">
      <c r="B19" s="130"/>
      <c r="C19" s="131"/>
    </row>
    <row r="20" spans="2:3" ht="37.5" customHeight="1">
      <c r="B20" s="128"/>
      <c r="C20" s="129"/>
    </row>
    <row r="21" spans="2:3" ht="37.5" customHeight="1">
      <c r="B21" s="128"/>
      <c r="C21" s="129"/>
    </row>
    <row r="22" spans="2:3" ht="37.5" customHeight="1">
      <c r="B22" s="130"/>
      <c r="C22" s="131"/>
    </row>
    <row r="23" spans="2:3" ht="37.5" customHeight="1">
      <c r="B23" s="128"/>
      <c r="C23" s="129"/>
    </row>
    <row r="24" spans="2:3" ht="37.5" customHeight="1">
      <c r="B24" s="128"/>
      <c r="C24" s="129"/>
    </row>
    <row r="25" spans="2:3" ht="37.5" customHeight="1">
      <c r="B25" s="128"/>
      <c r="C25" s="129"/>
    </row>
    <row r="26" spans="2:3" ht="37.5" customHeight="1">
      <c r="B26" s="128"/>
      <c r="C26" s="129"/>
    </row>
    <row r="27" spans="2:3" ht="37.5" customHeight="1">
      <c r="B27" s="132"/>
      <c r="C27" s="133"/>
    </row>
    <row r="28" spans="2:3" ht="37.5" customHeight="1">
      <c r="B28" s="132"/>
      <c r="C28" s="133"/>
    </row>
    <row r="29" spans="2:3" ht="37.5" customHeight="1">
      <c r="B29" s="132"/>
      <c r="C29" s="133"/>
    </row>
    <row r="30" ht="37.5" customHeight="1">
      <c r="C30" s="134"/>
    </row>
    <row r="31" ht="37.5" customHeight="1">
      <c r="C31" s="134"/>
    </row>
    <row r="32" ht="15.75">
      <c r="C32" s="134"/>
    </row>
    <row r="33" ht="15.75">
      <c r="C33" s="134"/>
    </row>
    <row r="34" ht="15.75">
      <c r="C34" s="134"/>
    </row>
    <row r="35" ht="15.75">
      <c r="C35" s="134"/>
    </row>
    <row r="36" ht="15.75">
      <c r="C36" s="134"/>
    </row>
    <row r="37" ht="15.75">
      <c r="C37" s="134"/>
    </row>
    <row r="38" ht="15.75">
      <c r="C38" s="134"/>
    </row>
    <row r="39" ht="15.75">
      <c r="C39" s="134"/>
    </row>
    <row r="40" ht="15.75">
      <c r="C40" s="134"/>
    </row>
    <row r="41" ht="15.75">
      <c r="C41" s="134"/>
    </row>
    <row r="42" ht="15.75">
      <c r="C42" s="134"/>
    </row>
    <row r="43" ht="15.75">
      <c r="C43" s="134"/>
    </row>
    <row r="44" ht="15.75">
      <c r="C44" s="134"/>
    </row>
    <row r="45" ht="15.75">
      <c r="C45" s="134"/>
    </row>
    <row r="46" ht="15.75">
      <c r="C46" s="134"/>
    </row>
    <row r="47" ht="15.75">
      <c r="C47" s="134"/>
    </row>
    <row r="48" ht="15.75">
      <c r="C48" s="134"/>
    </row>
    <row r="49" ht="15.75">
      <c r="C49" s="134"/>
    </row>
    <row r="50" ht="15.75">
      <c r="C50" s="134"/>
    </row>
    <row r="51" ht="15.75">
      <c r="C51" s="134"/>
    </row>
    <row r="52" ht="15.75">
      <c r="C52" s="134"/>
    </row>
    <row r="53" ht="15.75">
      <c r="C53" s="134"/>
    </row>
    <row r="54" ht="15.75">
      <c r="C54" s="134"/>
    </row>
    <row r="55" ht="15.75">
      <c r="C55" s="134"/>
    </row>
    <row r="56" ht="15.75">
      <c r="C56" s="134"/>
    </row>
    <row r="57" ht="15.75">
      <c r="C57" s="134"/>
    </row>
    <row r="58" ht="15.75">
      <c r="C58" s="134"/>
    </row>
    <row r="59" ht="15.75">
      <c r="C59" s="134"/>
    </row>
    <row r="60" ht="15.75">
      <c r="C60" s="134"/>
    </row>
    <row r="61" ht="15.75">
      <c r="C61" s="134"/>
    </row>
    <row r="62" ht="15.75">
      <c r="C62" s="134"/>
    </row>
    <row r="63" ht="15.75">
      <c r="C63" s="134"/>
    </row>
    <row r="64" ht="15.75">
      <c r="C64" s="134"/>
    </row>
    <row r="65" ht="15.75">
      <c r="C65" s="134"/>
    </row>
    <row r="66" ht="15.75">
      <c r="C66" s="134"/>
    </row>
    <row r="67" ht="15.75">
      <c r="C67" s="134"/>
    </row>
    <row r="68" ht="15.75">
      <c r="C68" s="134"/>
    </row>
    <row r="69" ht="15.75">
      <c r="C69" s="134"/>
    </row>
    <row r="70" ht="15.75">
      <c r="C70" s="134"/>
    </row>
    <row r="71" ht="15.75">
      <c r="C71" s="134"/>
    </row>
    <row r="72" ht="15.75">
      <c r="C72" s="134"/>
    </row>
    <row r="73" ht="15.75">
      <c r="C73" s="134"/>
    </row>
    <row r="74" ht="15.75">
      <c r="C74" s="134"/>
    </row>
    <row r="75" ht="15.75">
      <c r="C75" s="134"/>
    </row>
    <row r="76" ht="15.75">
      <c r="C76" s="134"/>
    </row>
    <row r="77" ht="15.75">
      <c r="C77" s="134"/>
    </row>
    <row r="78" ht="15.75">
      <c r="C78" s="134"/>
    </row>
    <row r="79" ht="15.75">
      <c r="C79" s="134"/>
    </row>
    <row r="80" ht="15.75">
      <c r="C80" s="134"/>
    </row>
    <row r="81" ht="15.75">
      <c r="C81" s="134"/>
    </row>
    <row r="82" ht="15.75">
      <c r="C82" s="134"/>
    </row>
    <row r="83" ht="15.75">
      <c r="C83" s="134"/>
    </row>
    <row r="84" ht="15.75">
      <c r="C84" s="134"/>
    </row>
    <row r="85" ht="15.75">
      <c r="C85" s="134"/>
    </row>
    <row r="86" ht="15.75">
      <c r="C86" s="134"/>
    </row>
    <row r="87" ht="15.75">
      <c r="C87" s="134"/>
    </row>
    <row r="88" ht="15.75">
      <c r="C88" s="134"/>
    </row>
    <row r="89" ht="15.75">
      <c r="C89" s="134"/>
    </row>
    <row r="90" ht="15.75">
      <c r="C90" s="134"/>
    </row>
    <row r="91" ht="15.75">
      <c r="C91" s="134"/>
    </row>
    <row r="92" ht="15.75">
      <c r="C92" s="134"/>
    </row>
    <row r="93" ht="15.75">
      <c r="C93" s="134"/>
    </row>
    <row r="94" ht="15.75">
      <c r="C94" s="134"/>
    </row>
    <row r="95" ht="15.75">
      <c r="C95" s="134"/>
    </row>
    <row r="96" ht="15.75">
      <c r="C96" s="134"/>
    </row>
    <row r="97" ht="15.75">
      <c r="C97" s="134"/>
    </row>
    <row r="98" ht="15.75">
      <c r="C98" s="134"/>
    </row>
    <row r="99" ht="15.75">
      <c r="C99" s="134"/>
    </row>
    <row r="100" ht="15.75">
      <c r="C100" s="134"/>
    </row>
    <row r="101" ht="15.75">
      <c r="C101" s="134"/>
    </row>
    <row r="102" ht="15.75">
      <c r="C102" s="134"/>
    </row>
    <row r="103" ht="15.75">
      <c r="C103" s="134"/>
    </row>
    <row r="104" ht="15.75">
      <c r="C104" s="134"/>
    </row>
    <row r="105" ht="15.75">
      <c r="C105" s="134"/>
    </row>
    <row r="106" ht="15.75">
      <c r="C106" s="134"/>
    </row>
    <row r="107" ht="15.75">
      <c r="C107" s="134"/>
    </row>
    <row r="108" ht="15.75">
      <c r="C108" s="134"/>
    </row>
    <row r="109" ht="15.75">
      <c r="C109" s="134"/>
    </row>
    <row r="110" ht="15.75">
      <c r="C110" s="134"/>
    </row>
    <row r="111" ht="15.75">
      <c r="C111" s="134"/>
    </row>
    <row r="112" ht="15.75">
      <c r="C112" s="134"/>
    </row>
    <row r="113" ht="15.75">
      <c r="C113" s="134"/>
    </row>
    <row r="114" ht="15.75">
      <c r="C114" s="134"/>
    </row>
    <row r="115" ht="15.75">
      <c r="C115" s="134"/>
    </row>
    <row r="116" ht="15.75">
      <c r="C116" s="134"/>
    </row>
    <row r="117" ht="15.75">
      <c r="C117" s="134"/>
    </row>
    <row r="118" ht="15.75">
      <c r="C118" s="134"/>
    </row>
    <row r="119" ht="15.75">
      <c r="C119" s="134"/>
    </row>
    <row r="120" ht="15.75">
      <c r="C120" s="134"/>
    </row>
    <row r="121" ht="15.75">
      <c r="C121" s="134"/>
    </row>
    <row r="122" ht="15.75">
      <c r="C122" s="134"/>
    </row>
    <row r="123" ht="15.75">
      <c r="C123" s="134"/>
    </row>
    <row r="124" ht="15.75">
      <c r="C124" s="134"/>
    </row>
    <row r="125" ht="15.75">
      <c r="C125" s="134"/>
    </row>
    <row r="126" ht="15.75">
      <c r="C126" s="134"/>
    </row>
    <row r="127" ht="15.75">
      <c r="C127" s="134"/>
    </row>
    <row r="128" ht="15.75">
      <c r="C128" s="134"/>
    </row>
    <row r="129" ht="15.75">
      <c r="C129" s="134"/>
    </row>
    <row r="130" ht="15.75">
      <c r="C130" s="134"/>
    </row>
    <row r="131" ht="15.75">
      <c r="C131" s="134"/>
    </row>
    <row r="132" ht="15.75">
      <c r="C132" s="134"/>
    </row>
    <row r="133" ht="15.75">
      <c r="C133" s="134"/>
    </row>
    <row r="134" ht="15.75">
      <c r="C134" s="134"/>
    </row>
    <row r="135" ht="15.75">
      <c r="C135" s="134"/>
    </row>
    <row r="136" ht="15.75">
      <c r="C136" s="134"/>
    </row>
    <row r="137" ht="15.75">
      <c r="C137" s="134"/>
    </row>
    <row r="138" ht="15.75">
      <c r="C138" s="134"/>
    </row>
    <row r="139" ht="15.75">
      <c r="C139" s="134"/>
    </row>
  </sheetData>
  <sheetProtection/>
  <mergeCells count="2">
    <mergeCell ref="A2:D2"/>
    <mergeCell ref="B1:D1"/>
  </mergeCells>
  <printOptions/>
  <pageMargins left="0.7086614173228347" right="0.63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8"/>
  <sheetViews>
    <sheetView view="pageBreakPreview" zoomScale="70" zoomScaleSheetLayoutView="70" zoomScalePageLayoutView="0" workbookViewId="0" topLeftCell="A1">
      <selection activeCell="K13" sqref="K13"/>
    </sheetView>
  </sheetViews>
  <sheetFormatPr defaultColWidth="9.140625" defaultRowHeight="15"/>
  <cols>
    <col min="1" max="1" width="11.57421875" style="22" customWidth="1"/>
    <col min="2" max="2" width="34.7109375" style="25" customWidth="1"/>
    <col min="3" max="3" width="49.57421875" style="26" customWidth="1"/>
    <col min="4" max="4" width="11.421875" style="26" customWidth="1"/>
    <col min="5" max="5" width="15.7109375" style="25" customWidth="1"/>
    <col min="6" max="16384" width="9.140625" style="22" customWidth="1"/>
  </cols>
  <sheetData>
    <row r="1" spans="2:5" s="18" customFormat="1" ht="69" customHeight="1">
      <c r="B1" s="49"/>
      <c r="C1" s="347" t="s">
        <v>308</v>
      </c>
      <c r="D1" s="347"/>
      <c r="E1" s="347"/>
    </row>
    <row r="2" spans="1:5" s="20" customFormat="1" ht="41.25" customHeight="1">
      <c r="A2" s="345" t="s">
        <v>262</v>
      </c>
      <c r="B2" s="346"/>
      <c r="C2" s="346"/>
      <c r="D2" s="346"/>
      <c r="E2" s="346"/>
    </row>
    <row r="3" spans="1:5" s="18" customFormat="1" ht="12.75">
      <c r="A3" s="48"/>
      <c r="B3" s="274"/>
      <c r="C3" s="275"/>
      <c r="D3" s="275"/>
      <c r="E3" s="276" t="s">
        <v>22</v>
      </c>
    </row>
    <row r="4" spans="1:9" s="20" customFormat="1" ht="80.25" customHeight="1">
      <c r="A4" s="277" t="s">
        <v>57</v>
      </c>
      <c r="B4" s="277" t="s">
        <v>56</v>
      </c>
      <c r="C4" s="277" t="s">
        <v>55</v>
      </c>
      <c r="D4" s="277" t="s">
        <v>137</v>
      </c>
      <c r="E4" s="277" t="s">
        <v>237</v>
      </c>
      <c r="H4" s="304"/>
      <c r="I4" s="304"/>
    </row>
    <row r="5" spans="1:5" s="44" customFormat="1" ht="15.75">
      <c r="A5" s="278">
        <v>1</v>
      </c>
      <c r="B5" s="278">
        <v>2</v>
      </c>
      <c r="C5" s="279">
        <v>3</v>
      </c>
      <c r="D5" s="279">
        <v>4</v>
      </c>
      <c r="E5" s="278">
        <v>4</v>
      </c>
    </row>
    <row r="6" spans="1:8" s="20" customFormat="1" ht="18.75">
      <c r="A6" s="287">
        <v>182</v>
      </c>
      <c r="B6" s="288" t="s">
        <v>54</v>
      </c>
      <c r="C6" s="289" t="s">
        <v>53</v>
      </c>
      <c r="D6" s="290">
        <f>D7+D19</f>
        <v>0</v>
      </c>
      <c r="E6" s="290">
        <f>E7+E19</f>
        <v>425</v>
      </c>
      <c r="H6" s="304"/>
    </row>
    <row r="7" spans="1:5" s="20" customFormat="1" ht="18.75">
      <c r="A7" s="287"/>
      <c r="B7" s="288"/>
      <c r="C7" s="291" t="s">
        <v>52</v>
      </c>
      <c r="D7" s="290">
        <f>D9+D10+D12+D17+D19</f>
        <v>0</v>
      </c>
      <c r="E7" s="290">
        <f>E8+E10+E12+E17</f>
        <v>425</v>
      </c>
    </row>
    <row r="8" spans="1:5" s="20" customFormat="1" ht="18.75">
      <c r="A8" s="292">
        <v>182</v>
      </c>
      <c r="B8" s="288" t="s">
        <v>131</v>
      </c>
      <c r="C8" s="289" t="s">
        <v>132</v>
      </c>
      <c r="D8" s="290">
        <f>D9</f>
        <v>0</v>
      </c>
      <c r="E8" s="290">
        <f>E9</f>
        <v>23</v>
      </c>
    </row>
    <row r="9" spans="1:13" s="20" customFormat="1" ht="18.75">
      <c r="A9" s="287">
        <v>182</v>
      </c>
      <c r="B9" s="293" t="s">
        <v>51</v>
      </c>
      <c r="C9" s="291" t="s">
        <v>50</v>
      </c>
      <c r="D9" s="290">
        <v>0</v>
      </c>
      <c r="E9" s="294">
        <v>23</v>
      </c>
      <c r="M9" s="303"/>
    </row>
    <row r="10" spans="1:5" s="42" customFormat="1" ht="18.75">
      <c r="A10" s="287">
        <v>182</v>
      </c>
      <c r="B10" s="288" t="s">
        <v>49</v>
      </c>
      <c r="C10" s="289" t="s">
        <v>48</v>
      </c>
      <c r="D10" s="290">
        <f>D11</f>
        <v>0</v>
      </c>
      <c r="E10" s="290">
        <f>E11</f>
        <v>25</v>
      </c>
    </row>
    <row r="11" spans="1:5" s="20" customFormat="1" ht="18.75">
      <c r="A11" s="287">
        <v>182</v>
      </c>
      <c r="B11" s="45" t="s">
        <v>47</v>
      </c>
      <c r="C11" s="291" t="s">
        <v>46</v>
      </c>
      <c r="D11" s="290">
        <v>0</v>
      </c>
      <c r="E11" s="294">
        <v>25</v>
      </c>
    </row>
    <row r="12" spans="1:5" s="42" customFormat="1" ht="18.75">
      <c r="A12" s="287">
        <v>182</v>
      </c>
      <c r="B12" s="288" t="s">
        <v>45</v>
      </c>
      <c r="C12" s="289" t="s">
        <v>44</v>
      </c>
      <c r="D12" s="290">
        <f>D13+D14</f>
        <v>0</v>
      </c>
      <c r="E12" s="290">
        <f>E13+E14</f>
        <v>377</v>
      </c>
    </row>
    <row r="13" spans="1:12" s="42" customFormat="1" ht="18.75">
      <c r="A13" s="287">
        <v>182</v>
      </c>
      <c r="B13" s="45" t="s">
        <v>43</v>
      </c>
      <c r="C13" s="291" t="s">
        <v>257</v>
      </c>
      <c r="D13" s="294"/>
      <c r="E13" s="294">
        <v>36</v>
      </c>
      <c r="L13" s="306"/>
    </row>
    <row r="14" spans="1:5" s="20" customFormat="1" ht="18.75">
      <c r="A14" s="287">
        <v>182</v>
      </c>
      <c r="B14" s="288" t="s">
        <v>41</v>
      </c>
      <c r="C14" s="289" t="s">
        <v>287</v>
      </c>
      <c r="D14" s="290">
        <v>0</v>
      </c>
      <c r="E14" s="290">
        <v>341</v>
      </c>
    </row>
    <row r="15" spans="1:5" s="20" customFormat="1" ht="18.75">
      <c r="A15" s="287">
        <v>182</v>
      </c>
      <c r="B15" s="45" t="s">
        <v>41</v>
      </c>
      <c r="C15" s="291" t="s">
        <v>285</v>
      </c>
      <c r="D15" s="294"/>
      <c r="E15" s="294">
        <v>45</v>
      </c>
    </row>
    <row r="16" spans="1:5" s="20" customFormat="1" ht="18.75">
      <c r="A16" s="287">
        <v>182</v>
      </c>
      <c r="B16" s="45" t="s">
        <v>41</v>
      </c>
      <c r="C16" s="291" t="s">
        <v>286</v>
      </c>
      <c r="D16" s="294"/>
      <c r="E16" s="294">
        <v>296</v>
      </c>
    </row>
    <row r="17" spans="1:5" s="42" customFormat="1" ht="18.75">
      <c r="A17" s="287">
        <v>182</v>
      </c>
      <c r="B17" s="288" t="s">
        <v>39</v>
      </c>
      <c r="C17" s="289" t="s">
        <v>38</v>
      </c>
      <c r="D17" s="295">
        <v>0</v>
      </c>
      <c r="E17" s="290">
        <v>0</v>
      </c>
    </row>
    <row r="18" spans="1:5" s="42" customFormat="1" ht="47.25">
      <c r="A18" s="287">
        <v>182</v>
      </c>
      <c r="B18" s="288" t="s">
        <v>37</v>
      </c>
      <c r="C18" s="289" t="s">
        <v>36</v>
      </c>
      <c r="D18" s="290">
        <v>0</v>
      </c>
      <c r="E18" s="290">
        <v>0</v>
      </c>
    </row>
    <row r="19" spans="1:5" s="20" customFormat="1" ht="18.75">
      <c r="A19" s="296"/>
      <c r="B19" s="45"/>
      <c r="C19" s="291" t="s">
        <v>35</v>
      </c>
      <c r="D19" s="290">
        <v>0</v>
      </c>
      <c r="E19" s="290">
        <f>E20+E22</f>
        <v>0</v>
      </c>
    </row>
    <row r="20" spans="1:5" s="42" customFormat="1" ht="47.25">
      <c r="A20" s="45">
        <v>801</v>
      </c>
      <c r="B20" s="288" t="s">
        <v>34</v>
      </c>
      <c r="C20" s="289" t="s">
        <v>33</v>
      </c>
      <c r="D20" s="290">
        <v>0</v>
      </c>
      <c r="E20" s="290">
        <f>E21</f>
        <v>0</v>
      </c>
    </row>
    <row r="21" spans="1:5" s="42" customFormat="1" ht="93" customHeight="1">
      <c r="A21" s="45">
        <v>801</v>
      </c>
      <c r="B21" s="297" t="s">
        <v>68</v>
      </c>
      <c r="C21" s="298" t="s">
        <v>70</v>
      </c>
      <c r="D21" s="290">
        <v>0</v>
      </c>
      <c r="E21" s="290">
        <v>0</v>
      </c>
    </row>
    <row r="22" spans="1:5" s="42" customFormat="1" ht="18.75">
      <c r="A22" s="299">
        <v>801</v>
      </c>
      <c r="B22" s="288" t="s">
        <v>32</v>
      </c>
      <c r="C22" s="289" t="s">
        <v>31</v>
      </c>
      <c r="D22" s="290">
        <v>0</v>
      </c>
      <c r="E22" s="290">
        <v>0</v>
      </c>
    </row>
    <row r="23" spans="1:5" s="42" customFormat="1" ht="31.5">
      <c r="A23" s="300">
        <v>801</v>
      </c>
      <c r="B23" s="297" t="s">
        <v>69</v>
      </c>
      <c r="C23" s="65" t="s">
        <v>71</v>
      </c>
      <c r="D23" s="290">
        <v>0</v>
      </c>
      <c r="E23" s="290">
        <v>0</v>
      </c>
    </row>
    <row r="24" spans="1:5" s="41" customFormat="1" ht="18.75">
      <c r="A24" s="299">
        <v>801</v>
      </c>
      <c r="B24" s="288" t="s">
        <v>30</v>
      </c>
      <c r="C24" s="289" t="s">
        <v>29</v>
      </c>
      <c r="D24" s="290">
        <f>D25</f>
        <v>1136.8000000000002</v>
      </c>
      <c r="E24" s="290">
        <f>E25</f>
        <v>3377.9</v>
      </c>
    </row>
    <row r="25" spans="1:5" s="39" customFormat="1" ht="47.25">
      <c r="A25" s="299">
        <v>801</v>
      </c>
      <c r="B25" s="288" t="s">
        <v>28</v>
      </c>
      <c r="C25" s="289" t="s">
        <v>27</v>
      </c>
      <c r="D25" s="290">
        <f>D26+D31+D34+D37+D29</f>
        <v>1136.8000000000002</v>
      </c>
      <c r="E25" s="290">
        <f>E26+E31+E34+E37+E29</f>
        <v>3377.9</v>
      </c>
    </row>
    <row r="26" spans="1:5" s="39" customFormat="1" ht="31.5">
      <c r="A26" s="300">
        <v>801</v>
      </c>
      <c r="B26" s="45" t="s">
        <v>253</v>
      </c>
      <c r="C26" s="291" t="s">
        <v>115</v>
      </c>
      <c r="D26" s="294">
        <f>D27</f>
        <v>39.3</v>
      </c>
      <c r="E26" s="294">
        <f>E27</f>
        <v>1967.2</v>
      </c>
    </row>
    <row r="27" spans="1:5" s="39" customFormat="1" ht="83.25" customHeight="1">
      <c r="A27" s="300">
        <v>801</v>
      </c>
      <c r="B27" s="45" t="s">
        <v>254</v>
      </c>
      <c r="C27" s="291" t="s">
        <v>116</v>
      </c>
      <c r="D27" s="294">
        <f>D28</f>
        <v>39.3</v>
      </c>
      <c r="E27" s="294">
        <f>E28</f>
        <v>1967.2</v>
      </c>
    </row>
    <row r="28" spans="1:6" s="39" customFormat="1" ht="59.25" customHeight="1">
      <c r="A28" s="300">
        <v>801</v>
      </c>
      <c r="B28" s="45" t="s">
        <v>252</v>
      </c>
      <c r="C28" s="291" t="s">
        <v>215</v>
      </c>
      <c r="D28" s="294">
        <v>39.3</v>
      </c>
      <c r="E28" s="294">
        <v>1967.2</v>
      </c>
      <c r="F28" s="40"/>
    </row>
    <row r="29" spans="1:6" s="39" customFormat="1" ht="78.75" customHeight="1">
      <c r="A29" s="288">
        <v>801</v>
      </c>
      <c r="B29" s="288" t="s">
        <v>246</v>
      </c>
      <c r="C29" s="301" t="s">
        <v>245</v>
      </c>
      <c r="D29" s="290">
        <f>SUM(D30)</f>
        <v>1.2</v>
      </c>
      <c r="E29" s="290">
        <f>SUM(E30)</f>
        <v>10.9</v>
      </c>
      <c r="F29" s="40"/>
    </row>
    <row r="30" spans="1:6" s="39" customFormat="1" ht="102" customHeight="1">
      <c r="A30" s="45">
        <v>801</v>
      </c>
      <c r="B30" s="45" t="s">
        <v>247</v>
      </c>
      <c r="C30" s="302" t="s">
        <v>243</v>
      </c>
      <c r="D30" s="294">
        <v>1.2</v>
      </c>
      <c r="E30" s="294">
        <v>10.9</v>
      </c>
      <c r="F30" s="40"/>
    </row>
    <row r="31" spans="1:6" s="39" customFormat="1" ht="31.5">
      <c r="A31" s="299">
        <v>801</v>
      </c>
      <c r="B31" s="288" t="s">
        <v>220</v>
      </c>
      <c r="C31" s="289" t="s">
        <v>117</v>
      </c>
      <c r="D31" s="290">
        <f>D32</f>
        <v>23.6</v>
      </c>
      <c r="E31" s="290">
        <f>E32</f>
        <v>153.1</v>
      </c>
      <c r="F31" s="40"/>
    </row>
    <row r="32" spans="1:6" s="39" customFormat="1" ht="56.25" customHeight="1">
      <c r="A32" s="300">
        <v>801</v>
      </c>
      <c r="B32" s="45" t="s">
        <v>221</v>
      </c>
      <c r="C32" s="291" t="s">
        <v>94</v>
      </c>
      <c r="D32" s="294">
        <f>D33</f>
        <v>23.6</v>
      </c>
      <c r="E32" s="294">
        <f>E33</f>
        <v>153.1</v>
      </c>
      <c r="F32" s="40"/>
    </row>
    <row r="33" spans="1:6" s="39" customFormat="1" ht="56.25" customHeight="1">
      <c r="A33" s="300">
        <v>801</v>
      </c>
      <c r="B33" s="45" t="s">
        <v>218</v>
      </c>
      <c r="C33" s="291" t="s">
        <v>94</v>
      </c>
      <c r="D33" s="294">
        <v>23.6</v>
      </c>
      <c r="E33" s="294">
        <v>153.1</v>
      </c>
      <c r="F33" s="40"/>
    </row>
    <row r="34" spans="1:6" s="39" customFormat="1" ht="18.75">
      <c r="A34" s="299">
        <v>801</v>
      </c>
      <c r="B34" s="288" t="s">
        <v>228</v>
      </c>
      <c r="C34" s="289" t="s">
        <v>227</v>
      </c>
      <c r="D34" s="290">
        <f>D35+D36</f>
        <v>1072.7</v>
      </c>
      <c r="E34" s="290">
        <f>E35+E36</f>
        <v>1246.7</v>
      </c>
      <c r="F34" s="40"/>
    </row>
    <row r="35" spans="1:6" s="39" customFormat="1" ht="148.5" customHeight="1">
      <c r="A35" s="300">
        <v>801</v>
      </c>
      <c r="B35" s="45" t="s">
        <v>219</v>
      </c>
      <c r="C35" s="291" t="s">
        <v>193</v>
      </c>
      <c r="D35" s="294">
        <v>582.5</v>
      </c>
      <c r="E35" s="294">
        <v>756.5</v>
      </c>
      <c r="F35" s="40"/>
    </row>
    <row r="36" spans="1:6" s="39" customFormat="1" ht="53.25" customHeight="1">
      <c r="A36" s="300">
        <v>801</v>
      </c>
      <c r="B36" s="45" t="s">
        <v>219</v>
      </c>
      <c r="C36" s="291" t="s">
        <v>239</v>
      </c>
      <c r="D36" s="294">
        <v>490.2</v>
      </c>
      <c r="E36" s="294">
        <v>490.2</v>
      </c>
      <c r="F36" s="40"/>
    </row>
    <row r="37" spans="1:6" s="39" customFormat="1" ht="25.5" customHeight="1">
      <c r="A37" s="299">
        <v>801</v>
      </c>
      <c r="B37" s="288" t="s">
        <v>222</v>
      </c>
      <c r="C37" s="289" t="s">
        <v>26</v>
      </c>
      <c r="D37" s="290">
        <f>D38+D41</f>
        <v>0</v>
      </c>
      <c r="E37" s="290">
        <f>E38+E42</f>
        <v>0</v>
      </c>
      <c r="F37" s="40"/>
    </row>
    <row r="38" spans="1:6" s="39" customFormat="1" ht="2.25" customHeight="1" hidden="1">
      <c r="A38" s="300">
        <v>801</v>
      </c>
      <c r="B38" s="45" t="s">
        <v>129</v>
      </c>
      <c r="C38" s="291" t="s">
        <v>118</v>
      </c>
      <c r="D38" s="294">
        <v>0</v>
      </c>
      <c r="E38" s="294">
        <f>E39</f>
        <v>0</v>
      </c>
      <c r="F38" s="40"/>
    </row>
    <row r="39" spans="1:6" s="39" customFormat="1" ht="37.5" customHeight="1" hidden="1">
      <c r="A39" s="300">
        <v>801</v>
      </c>
      <c r="B39" s="45" t="s">
        <v>126</v>
      </c>
      <c r="C39" s="291" t="s">
        <v>119</v>
      </c>
      <c r="D39" s="294">
        <v>0</v>
      </c>
      <c r="E39" s="294">
        <v>0</v>
      </c>
      <c r="F39" s="40"/>
    </row>
    <row r="40" spans="1:5" s="20" customFormat="1" ht="18.75" customHeight="1" hidden="1">
      <c r="A40" s="300">
        <v>801</v>
      </c>
      <c r="B40" s="45" t="s">
        <v>25</v>
      </c>
      <c r="C40" s="291" t="s">
        <v>24</v>
      </c>
      <c r="D40" s="294">
        <v>0</v>
      </c>
      <c r="E40" s="294"/>
    </row>
    <row r="41" spans="1:8" s="20" customFormat="1" ht="94.5">
      <c r="A41" s="300">
        <v>801</v>
      </c>
      <c r="B41" s="45" t="s">
        <v>223</v>
      </c>
      <c r="C41" s="291" t="s">
        <v>217</v>
      </c>
      <c r="D41" s="294">
        <f>D42</f>
        <v>0</v>
      </c>
      <c r="E41" s="294">
        <v>0</v>
      </c>
      <c r="H41" s="20" t="s">
        <v>224</v>
      </c>
    </row>
    <row r="42" spans="1:5" s="20" customFormat="1" ht="107.25" customHeight="1">
      <c r="A42" s="300">
        <v>801</v>
      </c>
      <c r="B42" s="45" t="s">
        <v>216</v>
      </c>
      <c r="C42" s="291" t="s">
        <v>217</v>
      </c>
      <c r="D42" s="294">
        <v>0</v>
      </c>
      <c r="E42" s="294">
        <v>0</v>
      </c>
    </row>
    <row r="43" spans="1:5" s="20" customFormat="1" ht="18.75">
      <c r="A43" s="300"/>
      <c r="B43" s="288"/>
      <c r="C43" s="289" t="s">
        <v>23</v>
      </c>
      <c r="D43" s="294">
        <f>D6+D24</f>
        <v>1136.8000000000002</v>
      </c>
      <c r="E43" s="290">
        <f>E6+E24</f>
        <v>3802.9</v>
      </c>
    </row>
    <row r="44" spans="1:5" s="21" customFormat="1" ht="18">
      <c r="A44" s="34"/>
      <c r="B44" s="33"/>
      <c r="C44" s="33"/>
      <c r="D44" s="33"/>
      <c r="E44" s="32"/>
    </row>
    <row r="45" spans="1:5" ht="12.75" customHeight="1">
      <c r="A45" s="27"/>
      <c r="B45" s="31"/>
      <c r="C45" s="30"/>
      <c r="D45" s="30"/>
      <c r="E45" s="29"/>
    </row>
    <row r="46" spans="1:5" ht="12.75" customHeight="1">
      <c r="A46" s="27"/>
      <c r="B46" s="30"/>
      <c r="C46" s="30"/>
      <c r="D46" s="30"/>
      <c r="E46" s="29"/>
    </row>
    <row r="47" spans="1:5" ht="12.75" customHeight="1">
      <c r="A47" s="27"/>
      <c r="B47" s="31"/>
      <c r="C47" s="30"/>
      <c r="D47" s="30"/>
      <c r="E47" s="29"/>
    </row>
    <row r="48" spans="1:5" ht="12.75">
      <c r="A48" s="27"/>
      <c r="B48" s="30"/>
      <c r="C48" s="30"/>
      <c r="D48" s="30"/>
      <c r="E48" s="29"/>
    </row>
    <row r="49" spans="1:5" ht="26.25" customHeight="1">
      <c r="A49" s="27"/>
      <c r="B49" s="28"/>
      <c r="C49" s="28"/>
      <c r="D49" s="28"/>
      <c r="E49" s="28"/>
    </row>
    <row r="50" ht="12.75">
      <c r="A50" s="27"/>
    </row>
    <row r="58" ht="12.75">
      <c r="E58" s="273"/>
    </row>
  </sheetData>
  <sheetProtection/>
  <mergeCells count="2">
    <mergeCell ref="A2:E2"/>
    <mergeCell ref="C1:E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geOrder="overThenDown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1"/>
  <sheetViews>
    <sheetView zoomScale="70" zoomScaleNormal="70" zoomScalePageLayoutView="0" workbookViewId="0" topLeftCell="A1">
      <selection activeCell="L15" sqref="L15"/>
    </sheetView>
  </sheetViews>
  <sheetFormatPr defaultColWidth="9.140625" defaultRowHeight="15"/>
  <cols>
    <col min="1" max="1" width="12.57421875" style="22" customWidth="1"/>
    <col min="2" max="2" width="29.57421875" style="25" customWidth="1"/>
    <col min="3" max="3" width="49.8515625" style="26" customWidth="1"/>
    <col min="4" max="4" width="16.7109375" style="26" customWidth="1"/>
    <col min="5" max="5" width="15.421875" style="25" customWidth="1"/>
    <col min="6" max="6" width="17.00390625" style="0" customWidth="1"/>
  </cols>
  <sheetData>
    <row r="1" spans="1:6" ht="67.5" customHeight="1">
      <c r="A1" s="18"/>
      <c r="B1" s="49"/>
      <c r="C1" s="348" t="s">
        <v>309</v>
      </c>
      <c r="D1" s="348"/>
      <c r="E1" s="348"/>
      <c r="F1" s="348"/>
    </row>
    <row r="2" spans="1:6" ht="41.25" customHeight="1">
      <c r="A2" s="349" t="s">
        <v>263</v>
      </c>
      <c r="B2" s="349"/>
      <c r="C2" s="349"/>
      <c r="D2" s="349"/>
      <c r="E2" s="349"/>
      <c r="F2" s="349"/>
    </row>
    <row r="3" spans="1:6" ht="25.5" customHeight="1">
      <c r="A3" s="48"/>
      <c r="B3" s="47"/>
      <c r="C3" s="46"/>
      <c r="D3" s="46"/>
      <c r="E3" s="350" t="s">
        <v>22</v>
      </c>
      <c r="F3" s="350"/>
    </row>
    <row r="4" spans="1:6" ht="75">
      <c r="A4" s="35" t="s">
        <v>57</v>
      </c>
      <c r="B4" s="35" t="s">
        <v>56</v>
      </c>
      <c r="C4" s="35" t="s">
        <v>55</v>
      </c>
      <c r="D4" s="35" t="s">
        <v>137</v>
      </c>
      <c r="E4" s="35" t="s">
        <v>242</v>
      </c>
      <c r="F4" s="35" t="s">
        <v>264</v>
      </c>
    </row>
    <row r="5" spans="1:6" ht="18.75">
      <c r="A5" s="37">
        <v>1</v>
      </c>
      <c r="B5" s="37">
        <v>2</v>
      </c>
      <c r="C5" s="38">
        <v>3</v>
      </c>
      <c r="D5" s="38"/>
      <c r="E5" s="37">
        <v>4</v>
      </c>
      <c r="F5" s="37">
        <v>5</v>
      </c>
    </row>
    <row r="6" spans="1:6" ht="37.5">
      <c r="A6" s="68">
        <v>182</v>
      </c>
      <c r="B6" s="35" t="s">
        <v>54</v>
      </c>
      <c r="C6" s="107" t="s">
        <v>53</v>
      </c>
      <c r="D6" s="69">
        <f>D7+D17</f>
        <v>0</v>
      </c>
      <c r="E6" s="69">
        <f>E7+E17</f>
        <v>425</v>
      </c>
      <c r="F6" s="69">
        <f>F7+F17</f>
        <v>425</v>
      </c>
    </row>
    <row r="7" spans="1:6" ht="18.75">
      <c r="A7" s="68"/>
      <c r="B7" s="35"/>
      <c r="C7" s="38" t="s">
        <v>52</v>
      </c>
      <c r="D7" s="69">
        <f>D8+D10+D12+D15+D16</f>
        <v>0</v>
      </c>
      <c r="E7" s="69">
        <f>E9+E10+E12+E15</f>
        <v>425</v>
      </c>
      <c r="F7" s="69">
        <f>F9+F10+F12+F15</f>
        <v>425</v>
      </c>
    </row>
    <row r="8" spans="1:6" ht="18.75">
      <c r="A8" s="162">
        <v>182</v>
      </c>
      <c r="B8" s="35" t="s">
        <v>131</v>
      </c>
      <c r="C8" s="36" t="s">
        <v>132</v>
      </c>
      <c r="D8" s="69">
        <f>D9</f>
        <v>0</v>
      </c>
      <c r="E8" s="69">
        <f>E9</f>
        <v>23</v>
      </c>
      <c r="F8" s="69">
        <f>F9</f>
        <v>23</v>
      </c>
    </row>
    <row r="9" spans="1:6" ht="18.75">
      <c r="A9" s="68">
        <v>182</v>
      </c>
      <c r="B9" s="43" t="s">
        <v>51</v>
      </c>
      <c r="C9" s="38" t="s">
        <v>50</v>
      </c>
      <c r="D9" s="69">
        <v>0</v>
      </c>
      <c r="E9" s="70">
        <v>23</v>
      </c>
      <c r="F9" s="70">
        <v>23</v>
      </c>
    </row>
    <row r="10" spans="1:6" ht="37.5">
      <c r="A10" s="68">
        <v>182</v>
      </c>
      <c r="B10" s="35" t="s">
        <v>49</v>
      </c>
      <c r="C10" s="107" t="s">
        <v>48</v>
      </c>
      <c r="D10" s="69">
        <f>D11</f>
        <v>0</v>
      </c>
      <c r="E10" s="69">
        <f>E11</f>
        <v>25</v>
      </c>
      <c r="F10" s="69">
        <f>F11</f>
        <v>25</v>
      </c>
    </row>
    <row r="11" spans="1:6" ht="18.75">
      <c r="A11" s="68">
        <v>182</v>
      </c>
      <c r="B11" s="37" t="s">
        <v>47</v>
      </c>
      <c r="C11" s="106" t="s">
        <v>46</v>
      </c>
      <c r="D11" s="69">
        <v>0</v>
      </c>
      <c r="E11" s="70">
        <v>25</v>
      </c>
      <c r="F11" s="70">
        <v>25</v>
      </c>
    </row>
    <row r="12" spans="1:6" ht="37.5">
      <c r="A12" s="68">
        <v>182</v>
      </c>
      <c r="B12" s="35" t="s">
        <v>45</v>
      </c>
      <c r="C12" s="107" t="s">
        <v>44</v>
      </c>
      <c r="D12" s="69">
        <f>D13+D14</f>
        <v>0</v>
      </c>
      <c r="E12" s="69">
        <f>E13+E14</f>
        <v>377</v>
      </c>
      <c r="F12" s="69">
        <f>F13+F14</f>
        <v>377</v>
      </c>
    </row>
    <row r="13" spans="1:6" ht="18.75">
      <c r="A13" s="68">
        <v>182</v>
      </c>
      <c r="B13" s="37" t="s">
        <v>43</v>
      </c>
      <c r="C13" s="106" t="s">
        <v>42</v>
      </c>
      <c r="D13" s="69"/>
      <c r="E13" s="70">
        <v>36</v>
      </c>
      <c r="F13" s="70">
        <v>36</v>
      </c>
    </row>
    <row r="14" spans="1:6" ht="18.75">
      <c r="A14" s="68">
        <v>182</v>
      </c>
      <c r="B14" s="37" t="s">
        <v>41</v>
      </c>
      <c r="C14" s="106" t="s">
        <v>40</v>
      </c>
      <c r="D14" s="69">
        <v>0</v>
      </c>
      <c r="E14" s="70">
        <v>341</v>
      </c>
      <c r="F14" s="70">
        <v>341</v>
      </c>
    </row>
    <row r="15" spans="1:6" ht="37.5">
      <c r="A15" s="68">
        <v>801</v>
      </c>
      <c r="B15" s="35" t="s">
        <v>39</v>
      </c>
      <c r="C15" s="107" t="s">
        <v>38</v>
      </c>
      <c r="D15" s="69">
        <v>0</v>
      </c>
      <c r="E15" s="69">
        <v>0</v>
      </c>
      <c r="F15" s="69">
        <v>0</v>
      </c>
    </row>
    <row r="16" spans="1:6" ht="112.5">
      <c r="A16" s="43">
        <v>906</v>
      </c>
      <c r="B16" s="35" t="s">
        <v>288</v>
      </c>
      <c r="C16" s="36" t="s">
        <v>289</v>
      </c>
      <c r="D16" s="69">
        <v>0</v>
      </c>
      <c r="E16" s="69">
        <v>0</v>
      </c>
      <c r="F16" s="69">
        <v>0</v>
      </c>
    </row>
    <row r="17" spans="1:6" ht="18.75">
      <c r="A17" s="66"/>
      <c r="B17" s="37"/>
      <c r="C17" s="106" t="s">
        <v>35</v>
      </c>
      <c r="D17" s="69">
        <v>0</v>
      </c>
      <c r="E17" s="69">
        <f>E18+E20</f>
        <v>0</v>
      </c>
      <c r="F17" s="69">
        <f>F18+F20</f>
        <v>0</v>
      </c>
    </row>
    <row r="18" spans="1:6" ht="75">
      <c r="A18" s="37">
        <v>801</v>
      </c>
      <c r="B18" s="35" t="s">
        <v>34</v>
      </c>
      <c r="C18" s="107" t="s">
        <v>33</v>
      </c>
      <c r="D18" s="69">
        <v>0</v>
      </c>
      <c r="E18" s="69">
        <f>E19</f>
        <v>0</v>
      </c>
      <c r="F18" s="69">
        <f>F19</f>
        <v>0</v>
      </c>
    </row>
    <row r="19" spans="1:6" ht="157.5" customHeight="1">
      <c r="A19" s="37">
        <v>801</v>
      </c>
      <c r="B19" s="104" t="s">
        <v>68</v>
      </c>
      <c r="C19" s="108" t="s">
        <v>70</v>
      </c>
      <c r="D19" s="69">
        <v>0</v>
      </c>
      <c r="E19" s="69">
        <v>0</v>
      </c>
      <c r="F19" s="69">
        <v>0</v>
      </c>
    </row>
    <row r="20" spans="1:6" ht="37.5" hidden="1">
      <c r="A20" s="67">
        <v>801</v>
      </c>
      <c r="B20" s="35" t="s">
        <v>32</v>
      </c>
      <c r="C20" s="107" t="s">
        <v>31</v>
      </c>
      <c r="D20" s="69">
        <v>0</v>
      </c>
      <c r="E20" s="69"/>
      <c r="F20" s="69"/>
    </row>
    <row r="21" spans="1:6" ht="37.5" hidden="1">
      <c r="A21" s="59">
        <v>801</v>
      </c>
      <c r="B21" s="104" t="s">
        <v>69</v>
      </c>
      <c r="C21" s="105" t="s">
        <v>71</v>
      </c>
      <c r="D21" s="69">
        <v>0</v>
      </c>
      <c r="E21" s="69"/>
      <c r="F21" s="69"/>
    </row>
    <row r="22" spans="1:6" ht="37.5">
      <c r="A22" s="67">
        <v>801</v>
      </c>
      <c r="B22" s="35" t="s">
        <v>30</v>
      </c>
      <c r="C22" s="107" t="s">
        <v>29</v>
      </c>
      <c r="D22" s="69">
        <f>D23</f>
        <v>0</v>
      </c>
      <c r="E22" s="69">
        <f>E23</f>
        <v>2104.4</v>
      </c>
      <c r="F22" s="69">
        <f>F23</f>
        <v>2121.1000000000004</v>
      </c>
    </row>
    <row r="23" spans="1:6" ht="56.25">
      <c r="A23" s="67">
        <v>801</v>
      </c>
      <c r="B23" s="35" t="s">
        <v>28</v>
      </c>
      <c r="C23" s="107" t="s">
        <v>27</v>
      </c>
      <c r="D23" s="69">
        <f>D24+D29+D27+D32</f>
        <v>0</v>
      </c>
      <c r="E23" s="69">
        <f>E24+E29+E27+E32</f>
        <v>2104.4</v>
      </c>
      <c r="F23" s="69">
        <f>F24+F29+F27+F32</f>
        <v>2121.1000000000004</v>
      </c>
    </row>
    <row r="24" spans="1:6" ht="37.5">
      <c r="A24" s="59">
        <v>801</v>
      </c>
      <c r="B24" s="37" t="s">
        <v>255</v>
      </c>
      <c r="C24" s="38" t="s">
        <v>115</v>
      </c>
      <c r="D24" s="70">
        <f aca="true" t="shared" si="0" ref="D24:F25">D25</f>
        <v>0</v>
      </c>
      <c r="E24" s="70">
        <f t="shared" si="0"/>
        <v>1927.9</v>
      </c>
      <c r="F24" s="70">
        <f t="shared" si="0"/>
        <v>1927.9</v>
      </c>
    </row>
    <row r="25" spans="1:6" ht="37.5">
      <c r="A25" s="59">
        <v>801</v>
      </c>
      <c r="B25" s="37" t="s">
        <v>256</v>
      </c>
      <c r="C25" s="38" t="s">
        <v>116</v>
      </c>
      <c r="D25" s="70">
        <f t="shared" si="0"/>
        <v>0</v>
      </c>
      <c r="E25" s="70">
        <f t="shared" si="0"/>
        <v>1927.9</v>
      </c>
      <c r="F25" s="70">
        <f t="shared" si="0"/>
        <v>1927.9</v>
      </c>
    </row>
    <row r="26" spans="1:6" ht="68.25" customHeight="1">
      <c r="A26" s="59">
        <v>801</v>
      </c>
      <c r="B26" s="37" t="s">
        <v>258</v>
      </c>
      <c r="C26" s="38" t="s">
        <v>215</v>
      </c>
      <c r="D26" s="69"/>
      <c r="E26" s="70">
        <v>1927.9</v>
      </c>
      <c r="F26" s="70">
        <v>1927.9</v>
      </c>
    </row>
    <row r="27" spans="1:6" ht="60" customHeight="1">
      <c r="A27" s="67">
        <v>801</v>
      </c>
      <c r="B27" s="35" t="s">
        <v>248</v>
      </c>
      <c r="C27" s="282" t="s">
        <v>245</v>
      </c>
      <c r="D27" s="69">
        <f>SUM(D28)</f>
        <v>0</v>
      </c>
      <c r="E27" s="69">
        <f>SUM(E28)</f>
        <v>10.9</v>
      </c>
      <c r="F27" s="69">
        <f>SUM(F28)</f>
        <v>10.9</v>
      </c>
    </row>
    <row r="28" spans="1:6" ht="77.25" customHeight="1">
      <c r="A28" s="59">
        <v>801</v>
      </c>
      <c r="B28" s="37" t="s">
        <v>244</v>
      </c>
      <c r="C28" s="38" t="s">
        <v>249</v>
      </c>
      <c r="D28" s="69"/>
      <c r="E28" s="70">
        <v>10.9</v>
      </c>
      <c r="F28" s="70">
        <v>10.9</v>
      </c>
    </row>
    <row r="29" spans="1:6" ht="37.5">
      <c r="A29" s="67">
        <v>801</v>
      </c>
      <c r="B29" s="35" t="s">
        <v>128</v>
      </c>
      <c r="C29" s="36" t="s">
        <v>117</v>
      </c>
      <c r="D29" s="69">
        <f aca="true" t="shared" si="1" ref="D29:F30">D30</f>
        <v>0</v>
      </c>
      <c r="E29" s="69">
        <f t="shared" si="1"/>
        <v>165.6</v>
      </c>
      <c r="F29" s="69">
        <f t="shared" si="1"/>
        <v>182.3</v>
      </c>
    </row>
    <row r="30" spans="1:6" ht="57" customHeight="1">
      <c r="A30" s="59">
        <v>801</v>
      </c>
      <c r="B30" s="37" t="s">
        <v>127</v>
      </c>
      <c r="C30" s="38" t="s">
        <v>94</v>
      </c>
      <c r="D30" s="69">
        <f t="shared" si="1"/>
        <v>0</v>
      </c>
      <c r="E30" s="70">
        <f>SUM(E31)</f>
        <v>165.6</v>
      </c>
      <c r="F30" s="70">
        <f>SUM(F31)</f>
        <v>182.3</v>
      </c>
    </row>
    <row r="31" spans="1:6" ht="58.5" customHeight="1">
      <c r="A31" s="59">
        <v>801</v>
      </c>
      <c r="B31" s="37" t="s">
        <v>125</v>
      </c>
      <c r="C31" s="38" t="s">
        <v>94</v>
      </c>
      <c r="D31" s="69"/>
      <c r="E31" s="70">
        <v>165.6</v>
      </c>
      <c r="F31" s="70">
        <v>182.3</v>
      </c>
    </row>
    <row r="32" spans="1:6" ht="58.5" customHeight="1">
      <c r="A32" s="67">
        <v>801</v>
      </c>
      <c r="B32" s="35" t="s">
        <v>228</v>
      </c>
      <c r="C32" s="36" t="s">
        <v>227</v>
      </c>
      <c r="D32" s="69">
        <f>SUM(D33)</f>
        <v>0</v>
      </c>
      <c r="E32" s="69">
        <f>SUM(E33)</f>
        <v>0</v>
      </c>
      <c r="F32" s="70"/>
    </row>
    <row r="33" spans="1:6" ht="92.25" customHeight="1">
      <c r="A33" s="59">
        <v>801</v>
      </c>
      <c r="B33" s="37" t="s">
        <v>219</v>
      </c>
      <c r="C33" s="38" t="s">
        <v>193</v>
      </c>
      <c r="D33" s="70"/>
      <c r="E33" s="70">
        <v>0</v>
      </c>
      <c r="F33" s="70"/>
    </row>
    <row r="34" spans="1:6" ht="18.75">
      <c r="A34" s="59"/>
      <c r="B34" s="35"/>
      <c r="C34" s="36" t="s">
        <v>23</v>
      </c>
      <c r="D34" s="69">
        <f>D6+D22</f>
        <v>0</v>
      </c>
      <c r="E34" s="69">
        <f>E6+E22</f>
        <v>2529.4</v>
      </c>
      <c r="F34" s="69">
        <f>F6+F22</f>
        <v>2546.1000000000004</v>
      </c>
    </row>
    <row r="35" spans="1:5" ht="18">
      <c r="A35" s="34"/>
      <c r="B35" s="33"/>
      <c r="C35" s="33"/>
      <c r="D35" s="33"/>
      <c r="E35" s="32"/>
    </row>
    <row r="36" spans="1:5" ht="15">
      <c r="A36" s="27"/>
      <c r="B36" s="31"/>
      <c r="C36" s="30"/>
      <c r="D36" s="30"/>
      <c r="E36" s="29"/>
    </row>
    <row r="37" spans="1:5" ht="15">
      <c r="A37" s="27"/>
      <c r="B37" s="30"/>
      <c r="C37" s="30"/>
      <c r="D37" s="30"/>
      <c r="E37" s="29"/>
    </row>
    <row r="38" spans="1:5" ht="15">
      <c r="A38" s="27"/>
      <c r="B38" s="31"/>
      <c r="C38" s="30"/>
      <c r="D38" s="30"/>
      <c r="E38" s="29"/>
    </row>
    <row r="39" spans="1:5" ht="15">
      <c r="A39" s="27"/>
      <c r="B39" s="30"/>
      <c r="C39" s="30"/>
      <c r="D39" s="30"/>
      <c r="E39" s="29"/>
    </row>
    <row r="40" spans="1:5" ht="15">
      <c r="A40" s="27"/>
      <c r="B40" s="28"/>
      <c r="C40" s="28"/>
      <c r="D40" s="28"/>
      <c r="E40" s="28"/>
    </row>
    <row r="41" ht="15">
      <c r="A41" s="27"/>
    </row>
  </sheetData>
  <sheetProtection/>
  <mergeCells count="3">
    <mergeCell ref="C1:F1"/>
    <mergeCell ref="A2:F2"/>
    <mergeCell ref="E3:F3"/>
  </mergeCells>
  <printOptions/>
  <pageMargins left="0.7086614173228347" right="0.37" top="0.7480314960629921" bottom="0.47" header="0.33" footer="0.31496062992125984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"/>
  <sheetViews>
    <sheetView zoomScalePageLayoutView="0" workbookViewId="0" topLeftCell="A4">
      <selection activeCell="F6" sqref="F6"/>
    </sheetView>
  </sheetViews>
  <sheetFormatPr defaultColWidth="9.140625" defaultRowHeight="15"/>
  <cols>
    <col min="1" max="1" width="6.421875" style="22" customWidth="1"/>
    <col min="2" max="2" width="48.421875" style="22" customWidth="1"/>
    <col min="3" max="3" width="17.140625" style="22" customWidth="1"/>
    <col min="4" max="4" width="48.00390625" style="22" customWidth="1"/>
    <col min="5" max="16384" width="9.140625" style="22" customWidth="1"/>
  </cols>
  <sheetData>
    <row r="1" spans="1:11" ht="102" customHeight="1">
      <c r="A1" s="17"/>
      <c r="B1" s="17"/>
      <c r="C1" s="17"/>
      <c r="D1" s="86" t="s">
        <v>310</v>
      </c>
      <c r="E1" s="24"/>
      <c r="F1" s="24"/>
      <c r="G1" s="24"/>
      <c r="H1" s="24"/>
      <c r="I1" s="24"/>
      <c r="J1" s="24"/>
      <c r="K1" s="24"/>
    </row>
    <row r="2" spans="1:4" ht="72.75" customHeight="1">
      <c r="A2" s="351" t="s">
        <v>265</v>
      </c>
      <c r="B2" s="351"/>
      <c r="C2" s="351"/>
      <c r="D2" s="351"/>
    </row>
    <row r="3" spans="1:4" ht="21.75" customHeight="1">
      <c r="A3" s="103"/>
      <c r="B3" s="103"/>
      <c r="C3" s="103"/>
      <c r="D3" s="150" t="s">
        <v>22</v>
      </c>
    </row>
    <row r="4" spans="1:4" s="23" customFormat="1" ht="40.5">
      <c r="A4" s="142" t="s">
        <v>101</v>
      </c>
      <c r="B4" s="142" t="s">
        <v>99</v>
      </c>
      <c r="C4" s="100" t="s">
        <v>133</v>
      </c>
      <c r="D4" s="142" t="s">
        <v>237</v>
      </c>
    </row>
    <row r="5" spans="1:10" ht="75">
      <c r="A5" s="137" t="s">
        <v>8</v>
      </c>
      <c r="B5" s="138" t="s">
        <v>182</v>
      </c>
      <c r="C5" s="280">
        <v>603.85</v>
      </c>
      <c r="D5" s="269">
        <v>2441.78</v>
      </c>
      <c r="J5" s="304"/>
    </row>
    <row r="6" spans="1:4" ht="75">
      <c r="A6" s="183" t="s">
        <v>11</v>
      </c>
      <c r="B6" s="138" t="s">
        <v>183</v>
      </c>
      <c r="C6" s="280">
        <v>446.62</v>
      </c>
      <c r="D6" s="153">
        <v>762.09</v>
      </c>
    </row>
    <row r="7" spans="1:4" ht="18.75">
      <c r="A7" s="206" t="s">
        <v>19</v>
      </c>
      <c r="B7" s="140" t="s">
        <v>102</v>
      </c>
      <c r="C7" s="281" t="s">
        <v>320</v>
      </c>
      <c r="D7" s="269">
        <v>599.03</v>
      </c>
    </row>
    <row r="8" spans="1:4" ht="24.75" customHeight="1">
      <c r="A8" s="182"/>
      <c r="B8" s="189" t="s">
        <v>184</v>
      </c>
      <c r="C8" s="190">
        <f>C5+C6+C7</f>
        <v>1136.8</v>
      </c>
      <c r="D8" s="190">
        <f>D5+D6+D7</f>
        <v>3802.9000000000005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6.421875" style="22" customWidth="1"/>
    <col min="2" max="2" width="48.421875" style="22" customWidth="1"/>
    <col min="3" max="3" width="17.421875" style="22" customWidth="1"/>
    <col min="4" max="4" width="23.28125" style="22" customWidth="1"/>
    <col min="5" max="5" width="20.7109375" style="22" customWidth="1"/>
    <col min="6" max="16384" width="9.140625" style="22" customWidth="1"/>
  </cols>
  <sheetData>
    <row r="1" spans="1:11" ht="108.75" customHeight="1">
      <c r="A1" s="17"/>
      <c r="B1" s="17"/>
      <c r="C1" s="17"/>
      <c r="D1" s="352" t="s">
        <v>311</v>
      </c>
      <c r="E1" s="352"/>
      <c r="F1" s="24"/>
      <c r="G1" s="24"/>
      <c r="H1" s="24"/>
      <c r="I1" s="24"/>
      <c r="J1" s="24"/>
      <c r="K1" s="24"/>
    </row>
    <row r="2" spans="1:5" ht="80.25" customHeight="1">
      <c r="A2" s="351" t="s">
        <v>266</v>
      </c>
      <c r="B2" s="351"/>
      <c r="C2" s="351"/>
      <c r="D2" s="351"/>
      <c r="E2" s="351"/>
    </row>
    <row r="3" spans="1:9" ht="21.75" customHeight="1">
      <c r="A3" s="103"/>
      <c r="B3" s="103"/>
      <c r="C3" s="103"/>
      <c r="D3" s="103"/>
      <c r="E3" s="150" t="s">
        <v>22</v>
      </c>
      <c r="I3" s="304"/>
    </row>
    <row r="4" spans="1:5" s="23" customFormat="1" ht="40.5">
      <c r="A4" s="142" t="s">
        <v>101</v>
      </c>
      <c r="B4" s="142" t="s">
        <v>99</v>
      </c>
      <c r="C4" s="100" t="s">
        <v>133</v>
      </c>
      <c r="D4" s="142" t="s">
        <v>241</v>
      </c>
      <c r="E4" s="142" t="s">
        <v>261</v>
      </c>
    </row>
    <row r="5" spans="1:5" ht="75">
      <c r="A5" s="137" t="s">
        <v>8</v>
      </c>
      <c r="B5" s="138" t="s">
        <v>182</v>
      </c>
      <c r="C5" s="138"/>
      <c r="D5" s="153">
        <v>1687.53</v>
      </c>
      <c r="E5" s="153">
        <v>1687.53</v>
      </c>
    </row>
    <row r="6" spans="1:5" ht="75">
      <c r="A6" s="207" t="s">
        <v>11</v>
      </c>
      <c r="B6" s="138" t="s">
        <v>183</v>
      </c>
      <c r="C6" s="138">
        <v>-86.83</v>
      </c>
      <c r="D6" s="153">
        <v>228.64</v>
      </c>
      <c r="E6" s="153">
        <v>164.56</v>
      </c>
    </row>
    <row r="7" spans="1:5" ht="18.75">
      <c r="A7" s="137">
        <v>99</v>
      </c>
      <c r="B7" s="138" t="s">
        <v>102</v>
      </c>
      <c r="C7" s="138">
        <v>12.5</v>
      </c>
      <c r="D7" s="153">
        <v>550</v>
      </c>
      <c r="E7" s="153">
        <v>566.7</v>
      </c>
    </row>
    <row r="8" spans="1:5" ht="18.75">
      <c r="A8" s="137"/>
      <c r="B8" s="138" t="s">
        <v>85</v>
      </c>
      <c r="C8" s="138"/>
      <c r="D8" s="153">
        <v>63.23</v>
      </c>
      <c r="E8" s="153">
        <v>127.31</v>
      </c>
    </row>
    <row r="9" spans="1:5" ht="18.75">
      <c r="A9" s="140"/>
      <c r="B9" s="140" t="s">
        <v>100</v>
      </c>
      <c r="C9" s="281">
        <f>SUM(C5:C7)</f>
        <v>-74.33</v>
      </c>
      <c r="D9" s="154">
        <f>SUM(D5:D8)</f>
        <v>2529.4</v>
      </c>
      <c r="E9" s="154">
        <f>SUM(E5:E8)</f>
        <v>2546.1</v>
      </c>
    </row>
  </sheetData>
  <sheetProtection/>
  <mergeCells count="2">
    <mergeCell ref="D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3"/>
  <sheetViews>
    <sheetView view="pageBreakPreview" zoomScaleNormal="90" zoomScaleSheetLayoutView="100" zoomScalePageLayoutView="0" workbookViewId="0" topLeftCell="A7">
      <selection activeCell="B21" sqref="B21"/>
    </sheetView>
  </sheetViews>
  <sheetFormatPr defaultColWidth="9.140625" defaultRowHeight="15"/>
  <cols>
    <col min="1" max="1" width="87.140625" style="51" customWidth="1"/>
    <col min="2" max="2" width="16.140625" style="19" customWidth="1"/>
    <col min="3" max="3" width="13.28125" style="19" customWidth="1"/>
    <col min="4" max="4" width="17.28125" style="18" customWidth="1"/>
    <col min="5" max="16384" width="9.140625" style="22" customWidth="1"/>
  </cols>
  <sheetData>
    <row r="1" spans="2:7" ht="128.25" customHeight="1">
      <c r="B1" s="354" t="s">
        <v>312</v>
      </c>
      <c r="C1" s="354"/>
      <c r="D1" s="354"/>
      <c r="G1" s="304"/>
    </row>
    <row r="2" spans="1:7" ht="79.5" customHeight="1">
      <c r="A2" s="353" t="s">
        <v>267</v>
      </c>
      <c r="B2" s="353"/>
      <c r="C2" s="353"/>
      <c r="D2" s="353"/>
      <c r="E2" s="62"/>
      <c r="F2" s="61"/>
      <c r="G2" s="304"/>
    </row>
    <row r="3" spans="1:6" s="60" customFormat="1" ht="15.75">
      <c r="A3" s="62"/>
      <c r="B3" s="64"/>
      <c r="C3" s="64"/>
      <c r="D3" s="63" t="s">
        <v>22</v>
      </c>
      <c r="E3" s="62"/>
      <c r="F3" s="61"/>
    </row>
    <row r="4" spans="1:4" s="58" customFormat="1" ht="72" customHeight="1">
      <c r="A4" s="37" t="s">
        <v>67</v>
      </c>
      <c r="B4" s="37" t="s">
        <v>66</v>
      </c>
      <c r="C4" s="37" t="s">
        <v>136</v>
      </c>
      <c r="D4" s="37" t="s">
        <v>237</v>
      </c>
    </row>
    <row r="5" spans="1:4" s="58" customFormat="1" ht="18.75">
      <c r="A5" s="37">
        <v>1</v>
      </c>
      <c r="B5" s="59">
        <v>2</v>
      </c>
      <c r="C5" s="59">
        <v>3</v>
      </c>
      <c r="D5" s="37">
        <v>4</v>
      </c>
    </row>
    <row r="6" spans="1:4" s="73" customFormat="1" ht="18.75">
      <c r="A6" s="71" t="s">
        <v>6</v>
      </c>
      <c r="B6" s="72" t="s">
        <v>65</v>
      </c>
      <c r="C6" s="85">
        <f>SUM(C7+C8+C10+C11)</f>
        <v>215.70000000000005</v>
      </c>
      <c r="D6" s="85">
        <f>SUM(D7+D8+D10+D11)</f>
        <v>2227.06</v>
      </c>
    </row>
    <row r="7" spans="1:4" s="21" customFormat="1" ht="37.5">
      <c r="A7" s="57" t="s">
        <v>64</v>
      </c>
      <c r="B7" s="56" t="s">
        <v>63</v>
      </c>
      <c r="C7" s="165">
        <f>9!G7</f>
        <v>61.53</v>
      </c>
      <c r="D7" s="99">
        <v>435.03</v>
      </c>
    </row>
    <row r="8" spans="1:4" s="21" customFormat="1" ht="55.5" customHeight="1">
      <c r="A8" s="57" t="s">
        <v>62</v>
      </c>
      <c r="B8" s="56" t="s">
        <v>61</v>
      </c>
      <c r="C8" s="165">
        <v>206.55</v>
      </c>
      <c r="D8" s="99">
        <v>1509.24</v>
      </c>
    </row>
    <row r="9" spans="1:4" s="21" customFormat="1" ht="18.75" hidden="1">
      <c r="A9" s="57" t="s">
        <v>134</v>
      </c>
      <c r="B9" s="56" t="s">
        <v>135</v>
      </c>
      <c r="C9" s="56" t="s">
        <v>142</v>
      </c>
      <c r="D9" s="99" t="e">
        <f>9!#REF!</f>
        <v>#REF!</v>
      </c>
    </row>
    <row r="10" spans="1:4" s="21" customFormat="1" ht="18.75">
      <c r="A10" s="76" t="s">
        <v>16</v>
      </c>
      <c r="B10" s="56" t="s">
        <v>72</v>
      </c>
      <c r="C10" s="165">
        <f>9!G38</f>
        <v>0</v>
      </c>
      <c r="D10" s="99">
        <f>9!H38</f>
        <v>10</v>
      </c>
    </row>
    <row r="11" spans="1:4" s="21" customFormat="1" ht="18.75">
      <c r="A11" s="161" t="s">
        <v>122</v>
      </c>
      <c r="B11" s="56" t="s">
        <v>124</v>
      </c>
      <c r="C11" s="165">
        <v>-52.38</v>
      </c>
      <c r="D11" s="99">
        <v>272.79</v>
      </c>
    </row>
    <row r="12" spans="1:4" s="21" customFormat="1" ht="18.75">
      <c r="A12" s="95" t="s">
        <v>21</v>
      </c>
      <c r="B12" s="72" t="s">
        <v>60</v>
      </c>
      <c r="C12" s="285">
        <f>C13</f>
        <v>23.6</v>
      </c>
      <c r="D12" s="85">
        <f>D13</f>
        <v>153.1</v>
      </c>
    </row>
    <row r="13" spans="1:4" s="21" customFormat="1" ht="18.75">
      <c r="A13" s="93" t="s">
        <v>59</v>
      </c>
      <c r="B13" s="56" t="s">
        <v>58</v>
      </c>
      <c r="C13" s="165">
        <v>23.6</v>
      </c>
      <c r="D13" s="99">
        <v>153.1</v>
      </c>
    </row>
    <row r="14" spans="1:4" s="21" customFormat="1" ht="18.75">
      <c r="A14" s="192" t="s">
        <v>180</v>
      </c>
      <c r="B14" s="72" t="s">
        <v>189</v>
      </c>
      <c r="C14" s="166">
        <f>C15</f>
        <v>490.2</v>
      </c>
      <c r="D14" s="85">
        <f>D15</f>
        <v>490.2</v>
      </c>
    </row>
    <row r="15" spans="1:4" s="21" customFormat="1" ht="18.75">
      <c r="A15" s="191" t="s">
        <v>187</v>
      </c>
      <c r="B15" s="56" t="s">
        <v>188</v>
      </c>
      <c r="C15" s="165">
        <f>9!G64</f>
        <v>490.2</v>
      </c>
      <c r="D15" s="99">
        <v>490.2</v>
      </c>
    </row>
    <row r="16" spans="1:4" s="21" customFormat="1" ht="18.75">
      <c r="A16" s="96" t="s">
        <v>79</v>
      </c>
      <c r="B16" s="72" t="s">
        <v>80</v>
      </c>
      <c r="C16" s="166">
        <f>C17+C18</f>
        <v>0</v>
      </c>
      <c r="D16" s="85">
        <f>SUM(D17+D18)</f>
        <v>0</v>
      </c>
    </row>
    <row r="17" spans="1:4" s="73" customFormat="1" ht="18.75">
      <c r="A17" s="94" t="s">
        <v>81</v>
      </c>
      <c r="B17" s="56" t="s">
        <v>82</v>
      </c>
      <c r="C17" s="165">
        <v>0</v>
      </c>
      <c r="D17" s="99">
        <v>0</v>
      </c>
    </row>
    <row r="18" spans="1:4" s="73" customFormat="1" ht="18.75">
      <c r="A18" s="94" t="s">
        <v>89</v>
      </c>
      <c r="B18" s="56" t="s">
        <v>88</v>
      </c>
      <c r="C18" s="165"/>
      <c r="D18" s="99">
        <v>0</v>
      </c>
    </row>
    <row r="19" spans="1:4" s="73" customFormat="1" ht="20.25">
      <c r="A19" s="81" t="s">
        <v>208</v>
      </c>
      <c r="B19" s="72" t="s">
        <v>209</v>
      </c>
      <c r="C19" s="166">
        <f>C20</f>
        <v>407.3</v>
      </c>
      <c r="D19" s="85">
        <f>D20</f>
        <v>932.54</v>
      </c>
    </row>
    <row r="20" spans="1:4" s="73" customFormat="1" ht="20.25">
      <c r="A20" s="247" t="s">
        <v>202</v>
      </c>
      <c r="B20" s="56" t="s">
        <v>207</v>
      </c>
      <c r="C20" s="165">
        <v>407.3</v>
      </c>
      <c r="D20" s="99">
        <v>932.54</v>
      </c>
    </row>
    <row r="21" spans="1:4" s="73" customFormat="1" ht="32.25" customHeight="1">
      <c r="A21" s="74" t="s">
        <v>20</v>
      </c>
      <c r="B21" s="75"/>
      <c r="C21" s="167">
        <f>C6+C12+C16+C19+C14</f>
        <v>1136.8</v>
      </c>
      <c r="D21" s="248">
        <f>D6+D12+D14+D16+D19</f>
        <v>3802.8999999999996</v>
      </c>
    </row>
    <row r="22" spans="1:4" s="21" customFormat="1" ht="18.75">
      <c r="A22" s="55"/>
      <c r="B22" s="54"/>
      <c r="C22" s="54"/>
      <c r="D22" s="88"/>
    </row>
    <row r="23" spans="1:4" s="21" customFormat="1" ht="18.75">
      <c r="A23" s="55"/>
      <c r="B23" s="54"/>
      <c r="C23" s="54"/>
      <c r="D23" s="53"/>
    </row>
    <row r="24" spans="1:4" s="21" customFormat="1" ht="18.75">
      <c r="A24" s="55"/>
      <c r="B24" s="54"/>
      <c r="C24" s="54"/>
      <c r="D24" s="20"/>
    </row>
    <row r="25" spans="1:4" s="21" customFormat="1" ht="18.75">
      <c r="A25" s="55"/>
      <c r="B25" s="54"/>
      <c r="C25" s="54"/>
      <c r="D25" s="20"/>
    </row>
    <row r="26" spans="1:4" s="21" customFormat="1" ht="18.75">
      <c r="A26" s="55"/>
      <c r="B26" s="54"/>
      <c r="C26" s="54"/>
      <c r="D26" s="20"/>
    </row>
    <row r="27" spans="1:4" s="21" customFormat="1" ht="18.75">
      <c r="A27" s="55"/>
      <c r="B27" s="54"/>
      <c r="C27" s="54"/>
      <c r="D27" s="20"/>
    </row>
    <row r="28" spans="1:4" s="21" customFormat="1" ht="18.75">
      <c r="A28" s="55"/>
      <c r="B28" s="54"/>
      <c r="C28" s="54"/>
      <c r="D28" s="20"/>
    </row>
    <row r="29" spans="1:4" s="21" customFormat="1" ht="18.75">
      <c r="A29" s="55"/>
      <c r="B29" s="54"/>
      <c r="C29" s="54"/>
      <c r="D29" s="20"/>
    </row>
    <row r="30" spans="1:4" s="21" customFormat="1" ht="18.75">
      <c r="A30" s="55"/>
      <c r="B30" s="54"/>
      <c r="C30" s="54"/>
      <c r="D30" s="20"/>
    </row>
    <row r="31" spans="1:4" s="21" customFormat="1" ht="18.75">
      <c r="A31" s="55"/>
      <c r="B31" s="54"/>
      <c r="C31" s="54"/>
      <c r="D31" s="20"/>
    </row>
    <row r="32" spans="1:4" s="21" customFormat="1" ht="18.75">
      <c r="A32" s="55"/>
      <c r="B32" s="54"/>
      <c r="C32" s="54"/>
      <c r="D32" s="20"/>
    </row>
    <row r="33" spans="1:4" s="21" customFormat="1" ht="18.75">
      <c r="A33" s="55"/>
      <c r="B33" s="54"/>
      <c r="C33" s="54"/>
      <c r="D33" s="20"/>
    </row>
    <row r="34" spans="1:4" s="21" customFormat="1" ht="18.75">
      <c r="A34" s="55"/>
      <c r="B34" s="54"/>
      <c r="C34" s="54"/>
      <c r="D34" s="20"/>
    </row>
    <row r="35" spans="1:4" s="21" customFormat="1" ht="18.75">
      <c r="A35" s="55"/>
      <c r="B35" s="54"/>
      <c r="C35" s="54"/>
      <c r="D35" s="20"/>
    </row>
    <row r="36" spans="1:4" s="21" customFormat="1" ht="18.75">
      <c r="A36" s="55"/>
      <c r="B36" s="54"/>
      <c r="C36" s="54"/>
      <c r="D36" s="20"/>
    </row>
    <row r="37" spans="1:4" s="21" customFormat="1" ht="18.75">
      <c r="A37" s="55"/>
      <c r="B37" s="54"/>
      <c r="C37" s="54"/>
      <c r="D37" s="20"/>
    </row>
    <row r="38" spans="1:4" s="21" customFormat="1" ht="18.75">
      <c r="A38" s="55"/>
      <c r="B38" s="54"/>
      <c r="C38" s="54"/>
      <c r="D38" s="20"/>
    </row>
    <row r="39" spans="1:4" s="21" customFormat="1" ht="18.75">
      <c r="A39" s="55"/>
      <c r="B39" s="54"/>
      <c r="C39" s="54"/>
      <c r="D39" s="20"/>
    </row>
    <row r="40" spans="1:4" s="21" customFormat="1" ht="18.75">
      <c r="A40" s="55"/>
      <c r="B40" s="54"/>
      <c r="C40" s="54"/>
      <c r="D40" s="20"/>
    </row>
    <row r="41" spans="1:4" s="21" customFormat="1" ht="18.75">
      <c r="A41" s="55"/>
      <c r="B41" s="54"/>
      <c r="C41" s="54"/>
      <c r="D41" s="20"/>
    </row>
    <row r="42" spans="1:4" s="21" customFormat="1" ht="18.75">
      <c r="A42" s="55"/>
      <c r="B42" s="54"/>
      <c r="C42" s="54"/>
      <c r="D42" s="20"/>
    </row>
    <row r="43" spans="1:4" s="21" customFormat="1" ht="18.75">
      <c r="A43" s="55"/>
      <c r="B43" s="54"/>
      <c r="C43" s="54"/>
      <c r="D43" s="20"/>
    </row>
    <row r="44" spans="1:4" s="21" customFormat="1" ht="18.75">
      <c r="A44" s="55"/>
      <c r="B44" s="54"/>
      <c r="C44" s="54"/>
      <c r="D44" s="20"/>
    </row>
    <row r="45" spans="1:4" s="21" customFormat="1" ht="18.75">
      <c r="A45" s="55"/>
      <c r="B45" s="54"/>
      <c r="C45" s="54"/>
      <c r="D45" s="20"/>
    </row>
    <row r="46" spans="1:4" s="21" customFormat="1" ht="18.75">
      <c r="A46" s="55"/>
      <c r="B46" s="54"/>
      <c r="C46" s="54"/>
      <c r="D46" s="20"/>
    </row>
    <row r="47" spans="1:4" s="21" customFormat="1" ht="18.75">
      <c r="A47" s="55"/>
      <c r="B47" s="54"/>
      <c r="C47" s="54"/>
      <c r="D47" s="20"/>
    </row>
    <row r="48" spans="1:4" s="21" customFormat="1" ht="18.75">
      <c r="A48" s="55"/>
      <c r="B48" s="54"/>
      <c r="C48" s="54"/>
      <c r="D48" s="20"/>
    </row>
    <row r="49" spans="1:4" s="21" customFormat="1" ht="18.75">
      <c r="A49" s="55"/>
      <c r="B49" s="54"/>
      <c r="C49" s="54"/>
      <c r="D49" s="20"/>
    </row>
    <row r="50" spans="1:4" s="21" customFormat="1" ht="18.75">
      <c r="A50" s="55"/>
      <c r="B50" s="54"/>
      <c r="C50" s="54"/>
      <c r="D50" s="20"/>
    </row>
    <row r="51" spans="2:3" ht="12.75">
      <c r="B51" s="52"/>
      <c r="C51" s="52"/>
    </row>
    <row r="52" spans="2:3" ht="12.75">
      <c r="B52" s="52"/>
      <c r="C52" s="52"/>
    </row>
    <row r="53" spans="2:3" ht="12.75">
      <c r="B53" s="52"/>
      <c r="C53" s="52"/>
    </row>
    <row r="54" spans="2:3" ht="12.75">
      <c r="B54" s="52"/>
      <c r="C54" s="52"/>
    </row>
    <row r="55" spans="2:3" ht="12.75">
      <c r="B55" s="52"/>
      <c r="C55" s="52"/>
    </row>
    <row r="56" spans="2:3" ht="12.75">
      <c r="B56" s="52"/>
      <c r="C56" s="52"/>
    </row>
    <row r="57" spans="2:3" ht="12.75">
      <c r="B57" s="52"/>
      <c r="C57" s="52"/>
    </row>
    <row r="58" spans="2:3" ht="12.75">
      <c r="B58" s="52"/>
      <c r="C58" s="52"/>
    </row>
    <row r="59" spans="2:3" ht="12.75">
      <c r="B59" s="52"/>
      <c r="C59" s="52"/>
    </row>
    <row r="60" spans="2:3" ht="12.75">
      <c r="B60" s="52"/>
      <c r="C60" s="52"/>
    </row>
    <row r="61" spans="2:3" ht="12.75">
      <c r="B61" s="52"/>
      <c r="C61" s="52"/>
    </row>
    <row r="62" spans="2:3" ht="12.75">
      <c r="B62" s="52"/>
      <c r="C62" s="52"/>
    </row>
    <row r="63" spans="2:3" ht="12.75">
      <c r="B63" s="52"/>
      <c r="C63" s="52"/>
    </row>
    <row r="64" spans="2:3" ht="12.75">
      <c r="B64" s="52"/>
      <c r="C64" s="52"/>
    </row>
    <row r="65" spans="2:3" ht="12.75">
      <c r="B65" s="52"/>
      <c r="C65" s="52"/>
    </row>
    <row r="66" spans="1:4" ht="12.75">
      <c r="A66" s="22"/>
      <c r="B66" s="52"/>
      <c r="C66" s="52"/>
      <c r="D66" s="22"/>
    </row>
    <row r="67" spans="1:4" ht="12.75">
      <c r="A67" s="22"/>
      <c r="B67" s="52"/>
      <c r="C67" s="52"/>
      <c r="D67" s="22"/>
    </row>
    <row r="68" spans="1:4" ht="12.75">
      <c r="A68" s="22"/>
      <c r="B68" s="52"/>
      <c r="C68" s="52"/>
      <c r="D68" s="22"/>
    </row>
    <row r="69" spans="1:4" ht="12.75">
      <c r="A69" s="22"/>
      <c r="B69" s="52"/>
      <c r="C69" s="52"/>
      <c r="D69" s="22"/>
    </row>
    <row r="70" spans="1:4" ht="12.75">
      <c r="A70" s="22"/>
      <c r="B70" s="52"/>
      <c r="C70" s="52"/>
      <c r="D70" s="22"/>
    </row>
    <row r="71" spans="1:4" ht="12.75">
      <c r="A71" s="22"/>
      <c r="B71" s="52"/>
      <c r="C71" s="52"/>
      <c r="D71" s="22"/>
    </row>
    <row r="72" spans="1:4" ht="12.75">
      <c r="A72" s="22"/>
      <c r="B72" s="52"/>
      <c r="C72" s="52"/>
      <c r="D72" s="22"/>
    </row>
    <row r="73" spans="1:4" ht="12.75">
      <c r="A73" s="22"/>
      <c r="B73" s="52"/>
      <c r="C73" s="52"/>
      <c r="D73" s="22"/>
    </row>
  </sheetData>
  <sheetProtection/>
  <mergeCells count="2">
    <mergeCell ref="A2:D2"/>
    <mergeCell ref="B1:D1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56"/>
  <sheetViews>
    <sheetView zoomScale="85" zoomScaleNormal="85" zoomScalePageLayoutView="0" workbookViewId="0" topLeftCell="A1">
      <selection activeCell="E6" sqref="E6"/>
    </sheetView>
  </sheetViews>
  <sheetFormatPr defaultColWidth="9.140625" defaultRowHeight="15"/>
  <cols>
    <col min="1" max="1" width="89.00390625" style="51" customWidth="1"/>
    <col min="2" max="3" width="13.57421875" style="19" customWidth="1"/>
    <col min="4" max="4" width="15.28125" style="50" customWidth="1"/>
    <col min="5" max="5" width="17.28125" style="18" customWidth="1"/>
  </cols>
  <sheetData>
    <row r="1" spans="2:5" ht="95.25" customHeight="1">
      <c r="B1" s="355" t="s">
        <v>313</v>
      </c>
      <c r="C1" s="355"/>
      <c r="D1" s="355"/>
      <c r="E1" s="355"/>
    </row>
    <row r="2" spans="1:5" ht="59.25" customHeight="1">
      <c r="A2" s="353" t="s">
        <v>268</v>
      </c>
      <c r="B2" s="353"/>
      <c r="C2" s="353"/>
      <c r="D2" s="353"/>
      <c r="E2" s="353"/>
    </row>
    <row r="3" spans="1:5" ht="15.75">
      <c r="A3" s="62"/>
      <c r="B3" s="64"/>
      <c r="C3" s="64"/>
      <c r="D3" s="62"/>
      <c r="E3" s="63" t="s">
        <v>22</v>
      </c>
    </row>
    <row r="4" spans="1:5" ht="37.5">
      <c r="A4" s="37" t="s">
        <v>67</v>
      </c>
      <c r="B4" s="37" t="s">
        <v>66</v>
      </c>
      <c r="C4" s="37" t="s">
        <v>137</v>
      </c>
      <c r="D4" s="37" t="s">
        <v>241</v>
      </c>
      <c r="E4" s="37" t="s">
        <v>261</v>
      </c>
    </row>
    <row r="5" spans="1:5" ht="18.75">
      <c r="A5" s="37">
        <v>1</v>
      </c>
      <c r="B5" s="59">
        <v>2</v>
      </c>
      <c r="C5" s="59">
        <v>3</v>
      </c>
      <c r="D5" s="37">
        <v>4</v>
      </c>
      <c r="E5" s="37">
        <v>5</v>
      </c>
    </row>
    <row r="6" spans="1:5" ht="18.75">
      <c r="A6" s="71" t="s">
        <v>6</v>
      </c>
      <c r="B6" s="72" t="s">
        <v>65</v>
      </c>
      <c r="C6" s="250">
        <f>C7+C8+C9+C10</f>
        <v>-23.6</v>
      </c>
      <c r="D6" s="251">
        <f>SUM(D7+D8+D9+D10)</f>
        <v>1910.73</v>
      </c>
      <c r="E6" s="251">
        <f>SUM(E7+E8+E9+E10)</f>
        <v>1846.65</v>
      </c>
    </row>
    <row r="7" spans="1:5" ht="37.5">
      <c r="A7" s="57" t="s">
        <v>64</v>
      </c>
      <c r="B7" s="56" t="s">
        <v>63</v>
      </c>
      <c r="C7" s="249">
        <f>'10'!G7</f>
        <v>0</v>
      </c>
      <c r="D7" s="252">
        <f>'10'!H7</f>
        <v>373.5</v>
      </c>
      <c r="E7" s="252">
        <v>373.5</v>
      </c>
    </row>
    <row r="8" spans="1:5" ht="56.25">
      <c r="A8" s="57" t="s">
        <v>62</v>
      </c>
      <c r="B8" s="56" t="s">
        <v>61</v>
      </c>
      <c r="C8" s="249">
        <v>0</v>
      </c>
      <c r="D8" s="252">
        <v>1287.69</v>
      </c>
      <c r="E8" s="252">
        <v>1287.69</v>
      </c>
    </row>
    <row r="9" spans="1:5" ht="18.75">
      <c r="A9" s="76" t="s">
        <v>16</v>
      </c>
      <c r="B9" s="56" t="s">
        <v>72</v>
      </c>
      <c r="C9" s="249">
        <f>'10'!G32</f>
        <v>0</v>
      </c>
      <c r="D9" s="252">
        <v>10</v>
      </c>
      <c r="E9" s="252">
        <v>10</v>
      </c>
    </row>
    <row r="10" spans="1:5" ht="18.75">
      <c r="A10" s="76" t="s">
        <v>123</v>
      </c>
      <c r="B10" s="56" t="s">
        <v>124</v>
      </c>
      <c r="C10" s="249">
        <v>-23.6</v>
      </c>
      <c r="D10" s="252">
        <v>239.54</v>
      </c>
      <c r="E10" s="252">
        <v>175.46</v>
      </c>
    </row>
    <row r="11" spans="1:5" ht="18.75">
      <c r="A11" s="97" t="s">
        <v>21</v>
      </c>
      <c r="B11" s="72" t="s">
        <v>60</v>
      </c>
      <c r="C11" s="250">
        <f>C12</f>
        <v>12.5</v>
      </c>
      <c r="D11" s="251">
        <f>D12</f>
        <v>165.6</v>
      </c>
      <c r="E11" s="251">
        <f>E12</f>
        <v>182.3</v>
      </c>
    </row>
    <row r="12" spans="1:5" ht="18.75">
      <c r="A12" s="76" t="s">
        <v>59</v>
      </c>
      <c r="B12" s="56" t="s">
        <v>58</v>
      </c>
      <c r="C12" s="249">
        <v>12.5</v>
      </c>
      <c r="D12" s="252">
        <v>165.6</v>
      </c>
      <c r="E12" s="252">
        <v>182.3</v>
      </c>
    </row>
    <row r="13" spans="1:5" ht="20.25">
      <c r="A13" s="81" t="s">
        <v>208</v>
      </c>
      <c r="B13" s="72" t="s">
        <v>209</v>
      </c>
      <c r="C13" s="250">
        <f>C14</f>
        <v>-86.83</v>
      </c>
      <c r="D13" s="251">
        <f>D14</f>
        <v>389.84</v>
      </c>
      <c r="E13" s="251">
        <f>E14</f>
        <v>389.84</v>
      </c>
    </row>
    <row r="14" spans="1:5" ht="20.25">
      <c r="A14" s="247" t="s">
        <v>202</v>
      </c>
      <c r="B14" s="56" t="s">
        <v>207</v>
      </c>
      <c r="C14" s="249">
        <v>-86.83</v>
      </c>
      <c r="D14" s="252">
        <v>389.84</v>
      </c>
      <c r="E14" s="252">
        <v>389.84</v>
      </c>
    </row>
    <row r="15" spans="1:5" ht="20.25">
      <c r="A15" s="81" t="s">
        <v>85</v>
      </c>
      <c r="B15" s="72" t="s">
        <v>141</v>
      </c>
      <c r="C15" s="250">
        <f>'10'!G84</f>
        <v>0</v>
      </c>
      <c r="D15" s="253">
        <v>63.23</v>
      </c>
      <c r="E15" s="253">
        <v>127.31</v>
      </c>
    </row>
    <row r="16" spans="1:5" ht="18.75">
      <c r="A16" s="74" t="s">
        <v>20</v>
      </c>
      <c r="B16" s="75"/>
      <c r="C16" s="85">
        <f>C6+C11+C15+C13</f>
        <v>-97.93</v>
      </c>
      <c r="D16" s="85">
        <f>SUM(D6+D11+D13+D15)</f>
        <v>2529.4</v>
      </c>
      <c r="E16" s="85">
        <f>E6+E11+E15+E13</f>
        <v>2546.1000000000004</v>
      </c>
    </row>
    <row r="17" spans="1:5" ht="18.75">
      <c r="A17" s="55"/>
      <c r="B17" s="54"/>
      <c r="C17" s="54"/>
      <c r="D17" s="53"/>
      <c r="E17" s="20"/>
    </row>
    <row r="18" spans="1:5" ht="18.75">
      <c r="A18" s="55"/>
      <c r="B18" s="54"/>
      <c r="C18" s="54"/>
      <c r="D18" s="53"/>
      <c r="E18" s="20"/>
    </row>
    <row r="19" spans="1:5" ht="18.75">
      <c r="A19" s="55"/>
      <c r="B19" s="54"/>
      <c r="C19" s="54"/>
      <c r="D19" s="53"/>
      <c r="E19" s="20"/>
    </row>
    <row r="20" spans="1:5" ht="18.75">
      <c r="A20" s="55"/>
      <c r="B20" s="54"/>
      <c r="C20" s="54"/>
      <c r="D20" s="53"/>
      <c r="E20" s="20"/>
    </row>
    <row r="21" spans="1:5" ht="18.75">
      <c r="A21" s="55"/>
      <c r="B21" s="54"/>
      <c r="C21" s="54"/>
      <c r="D21" s="53"/>
      <c r="E21" s="20"/>
    </row>
    <row r="22" spans="1:5" ht="18.75">
      <c r="A22" s="55"/>
      <c r="B22" s="54"/>
      <c r="C22" s="54"/>
      <c r="D22" s="53"/>
      <c r="E22" s="20"/>
    </row>
    <row r="23" spans="1:5" ht="18.75">
      <c r="A23" s="55"/>
      <c r="B23" s="54"/>
      <c r="C23" s="54"/>
      <c r="D23" s="53"/>
      <c r="E23" s="20"/>
    </row>
    <row r="24" spans="1:5" ht="18.75">
      <c r="A24" s="55"/>
      <c r="B24" s="54"/>
      <c r="C24" s="54"/>
      <c r="D24" s="53"/>
      <c r="E24" s="20"/>
    </row>
    <row r="25" spans="1:5" ht="18.75">
      <c r="A25" s="55"/>
      <c r="B25" s="54"/>
      <c r="C25" s="54"/>
      <c r="D25" s="53"/>
      <c r="E25" s="20"/>
    </row>
    <row r="26" spans="1:5" ht="18.75">
      <c r="A26" s="55"/>
      <c r="B26" s="54"/>
      <c r="C26" s="54"/>
      <c r="D26" s="53"/>
      <c r="E26" s="20"/>
    </row>
    <row r="27" spans="1:5" ht="18.75">
      <c r="A27" s="55"/>
      <c r="B27" s="54"/>
      <c r="C27" s="54"/>
      <c r="D27" s="53"/>
      <c r="E27" s="20"/>
    </row>
    <row r="28" spans="1:5" ht="18.75">
      <c r="A28" s="55"/>
      <c r="B28" s="54"/>
      <c r="C28" s="54"/>
      <c r="D28" s="53"/>
      <c r="E28" s="20"/>
    </row>
    <row r="29" spans="1:5" ht="18.75">
      <c r="A29" s="55"/>
      <c r="B29" s="54"/>
      <c r="C29" s="54"/>
      <c r="D29" s="53"/>
      <c r="E29" s="20"/>
    </row>
    <row r="30" spans="1:5" ht="18.75">
      <c r="A30" s="55"/>
      <c r="B30" s="54"/>
      <c r="C30" s="54"/>
      <c r="D30" s="53"/>
      <c r="E30" s="20"/>
    </row>
    <row r="31" spans="1:5" ht="18.75">
      <c r="A31" s="55"/>
      <c r="B31" s="54"/>
      <c r="C31" s="54"/>
      <c r="D31" s="53"/>
      <c r="E31" s="20"/>
    </row>
    <row r="32" spans="1:5" ht="18.75">
      <c r="A32" s="55"/>
      <c r="B32" s="54"/>
      <c r="C32" s="54"/>
      <c r="D32" s="53"/>
      <c r="E32" s="20"/>
    </row>
    <row r="33" spans="1:5" ht="18.75">
      <c r="A33" s="55"/>
      <c r="B33" s="54"/>
      <c r="C33" s="54"/>
      <c r="D33" s="53"/>
      <c r="E33" s="20"/>
    </row>
    <row r="34" spans="2:3" ht="15">
      <c r="B34" s="52"/>
      <c r="C34" s="52"/>
    </row>
    <row r="35" spans="2:3" ht="15">
      <c r="B35" s="52"/>
      <c r="C35" s="52"/>
    </row>
    <row r="36" spans="2:3" ht="15">
      <c r="B36" s="52"/>
      <c r="C36" s="52"/>
    </row>
    <row r="37" spans="2:3" ht="15">
      <c r="B37" s="52"/>
      <c r="C37" s="52"/>
    </row>
    <row r="38" spans="2:3" ht="15">
      <c r="B38" s="52"/>
      <c r="C38" s="52"/>
    </row>
    <row r="39" spans="2:3" ht="15">
      <c r="B39" s="52"/>
      <c r="C39" s="52"/>
    </row>
    <row r="40" spans="2:3" ht="15">
      <c r="B40" s="52"/>
      <c r="C40" s="52"/>
    </row>
    <row r="41" spans="2:3" ht="15">
      <c r="B41" s="52"/>
      <c r="C41" s="52"/>
    </row>
    <row r="42" spans="2:3" ht="15">
      <c r="B42" s="52"/>
      <c r="C42" s="52"/>
    </row>
    <row r="43" spans="2:3" ht="15">
      <c r="B43" s="52"/>
      <c r="C43" s="52"/>
    </row>
    <row r="44" spans="2:3" ht="15">
      <c r="B44" s="52"/>
      <c r="C44" s="52"/>
    </row>
    <row r="45" spans="2:3" ht="15">
      <c r="B45" s="52"/>
      <c r="C45" s="52"/>
    </row>
    <row r="46" spans="2:3" ht="15">
      <c r="B46" s="52"/>
      <c r="C46" s="52"/>
    </row>
    <row r="47" spans="2:3" ht="15">
      <c r="B47" s="52"/>
      <c r="C47" s="52"/>
    </row>
    <row r="48" spans="2:3" ht="15">
      <c r="B48" s="52"/>
      <c r="C48" s="52"/>
    </row>
    <row r="49" spans="1:5" ht="15">
      <c r="A49" s="22"/>
      <c r="B49" s="52"/>
      <c r="C49" s="52"/>
      <c r="D49" s="22"/>
      <c r="E49" s="22"/>
    </row>
    <row r="50" spans="1:5" ht="15">
      <c r="A50" s="22"/>
      <c r="B50" s="52"/>
      <c r="C50" s="52"/>
      <c r="D50" s="22"/>
      <c r="E50" s="22"/>
    </row>
    <row r="51" spans="1:5" ht="15">
      <c r="A51" s="22"/>
      <c r="B51" s="52"/>
      <c r="C51" s="52"/>
      <c r="D51" s="22"/>
      <c r="E51" s="22"/>
    </row>
    <row r="52" spans="1:5" ht="15">
      <c r="A52" s="22"/>
      <c r="B52" s="52"/>
      <c r="C52" s="52"/>
      <c r="D52" s="22"/>
      <c r="E52" s="22"/>
    </row>
    <row r="53" spans="1:5" ht="15">
      <c r="A53" s="22"/>
      <c r="B53" s="52"/>
      <c r="C53" s="52"/>
      <c r="D53" s="22"/>
      <c r="E53" s="22"/>
    </row>
    <row r="54" spans="1:5" ht="15">
      <c r="A54" s="22"/>
      <c r="B54" s="52"/>
      <c r="C54" s="52"/>
      <c r="D54" s="22"/>
      <c r="E54" s="22"/>
    </row>
    <row r="55" spans="1:5" ht="15">
      <c r="A55" s="22"/>
      <c r="B55" s="52"/>
      <c r="C55" s="52"/>
      <c r="D55" s="22"/>
      <c r="E55" s="22"/>
    </row>
    <row r="56" spans="1:5" ht="15">
      <c r="A56" s="22"/>
      <c r="B56" s="52"/>
      <c r="C56" s="52"/>
      <c r="D56" s="22"/>
      <c r="E56" s="22"/>
    </row>
  </sheetData>
  <sheetProtection/>
  <mergeCells count="2">
    <mergeCell ref="B1:E1"/>
    <mergeCell ref="A2:E2"/>
  </mergeCells>
  <printOptions/>
  <pageMargins left="0.7086614173228347" right="0.8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2"/>
  <sheetViews>
    <sheetView view="pageBreakPreview" zoomScale="70" zoomScaleNormal="80" zoomScaleSheetLayoutView="70" zoomScalePageLayoutView="0" workbookViewId="0" topLeftCell="A1">
      <selection activeCell="A6" sqref="A6"/>
    </sheetView>
  </sheetViews>
  <sheetFormatPr defaultColWidth="9.140625" defaultRowHeight="15"/>
  <cols>
    <col min="1" max="1" width="117.421875" style="11" customWidth="1"/>
    <col min="2" max="2" width="12.7109375" style="11" customWidth="1"/>
    <col min="3" max="3" width="11.57421875" style="11" customWidth="1"/>
    <col min="4" max="4" width="6.28125" style="11" customWidth="1"/>
    <col min="5" max="5" width="25.421875" style="11" customWidth="1"/>
    <col min="6" max="6" width="11.57421875" style="11" customWidth="1"/>
    <col min="7" max="7" width="22.7109375" style="11" customWidth="1"/>
    <col min="8" max="8" width="21.00390625" style="0" customWidth="1"/>
  </cols>
  <sheetData>
    <row r="1" spans="1:8" ht="101.25" customHeight="1">
      <c r="A1" s="1"/>
      <c r="B1" s="87"/>
      <c r="C1" s="359" t="s">
        <v>314</v>
      </c>
      <c r="D1" s="359"/>
      <c r="E1" s="359"/>
      <c r="F1" s="359"/>
      <c r="G1" s="359"/>
      <c r="H1" s="359"/>
    </row>
    <row r="2" spans="1:8" ht="43.5" customHeight="1">
      <c r="A2" s="358" t="s">
        <v>269</v>
      </c>
      <c r="B2" s="358"/>
      <c r="C2" s="358"/>
      <c r="D2" s="358"/>
      <c r="E2" s="358"/>
      <c r="F2" s="358"/>
      <c r="G2" s="358"/>
      <c r="H2" s="358"/>
    </row>
    <row r="3" spans="1:8" ht="19.5" customHeight="1">
      <c r="A3" s="208"/>
      <c r="B3" s="356"/>
      <c r="C3" s="356"/>
      <c r="D3" s="356"/>
      <c r="E3" s="356"/>
      <c r="F3" s="356"/>
      <c r="G3" s="208"/>
      <c r="H3" s="209" t="s">
        <v>22</v>
      </c>
    </row>
    <row r="4" spans="1:8" s="79" customFormat="1" ht="45" customHeight="1">
      <c r="A4" s="100" t="s">
        <v>0</v>
      </c>
      <c r="B4" s="100" t="s">
        <v>1</v>
      </c>
      <c r="C4" s="100" t="s">
        <v>2</v>
      </c>
      <c r="D4" s="100" t="s">
        <v>3</v>
      </c>
      <c r="E4" s="100" t="s">
        <v>4</v>
      </c>
      <c r="F4" s="100" t="s">
        <v>5</v>
      </c>
      <c r="G4" s="100" t="s">
        <v>133</v>
      </c>
      <c r="H4" s="175" t="s">
        <v>270</v>
      </c>
    </row>
    <row r="5" spans="1:8" s="83" customFormat="1" ht="20.2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210">
        <v>8</v>
      </c>
    </row>
    <row r="6" spans="1:8" s="83" customFormat="1" ht="51">
      <c r="A6" s="311" t="s">
        <v>112</v>
      </c>
      <c r="B6" s="312"/>
      <c r="C6" s="312"/>
      <c r="D6" s="312"/>
      <c r="E6" s="312"/>
      <c r="F6" s="312"/>
      <c r="G6" s="313">
        <f>SUM(G7+G11+G15)</f>
        <v>86.33</v>
      </c>
      <c r="H6" s="313">
        <f>SUM(H7+H11+H15)</f>
        <v>599.03</v>
      </c>
    </row>
    <row r="7" spans="1:8" s="80" customFormat="1" ht="40.5">
      <c r="A7" s="314" t="s">
        <v>10</v>
      </c>
      <c r="B7" s="315" t="s">
        <v>7</v>
      </c>
      <c r="C7" s="316" t="s">
        <v>8</v>
      </c>
      <c r="D7" s="316" t="s">
        <v>11</v>
      </c>
      <c r="E7" s="316"/>
      <c r="F7" s="317"/>
      <c r="G7" s="313">
        <f aca="true" t="shared" si="0" ref="G7:H9">G8</f>
        <v>61.53</v>
      </c>
      <c r="H7" s="318">
        <f t="shared" si="0"/>
        <v>435.03</v>
      </c>
    </row>
    <row r="8" spans="1:8" s="80" customFormat="1" ht="26.25" customHeight="1">
      <c r="A8" s="238" t="s">
        <v>111</v>
      </c>
      <c r="B8" s="188" t="s">
        <v>7</v>
      </c>
      <c r="C8" s="243" t="s">
        <v>8</v>
      </c>
      <c r="D8" s="243" t="s">
        <v>11</v>
      </c>
      <c r="E8" s="215" t="s">
        <v>103</v>
      </c>
      <c r="F8" s="187"/>
      <c r="G8" s="164">
        <f t="shared" si="0"/>
        <v>61.53</v>
      </c>
      <c r="H8" s="186">
        <f t="shared" si="0"/>
        <v>435.03</v>
      </c>
    </row>
    <row r="9" spans="1:8" s="80" customFormat="1" ht="20.25">
      <c r="A9" s="237" t="s">
        <v>114</v>
      </c>
      <c r="B9" s="188" t="s">
        <v>7</v>
      </c>
      <c r="C9" s="243" t="s">
        <v>8</v>
      </c>
      <c r="D9" s="243" t="s">
        <v>11</v>
      </c>
      <c r="E9" s="215" t="s">
        <v>229</v>
      </c>
      <c r="F9" s="187"/>
      <c r="G9" s="164">
        <f t="shared" si="0"/>
        <v>61.53</v>
      </c>
      <c r="H9" s="186">
        <f t="shared" si="0"/>
        <v>435.03</v>
      </c>
    </row>
    <row r="10" spans="1:8" s="80" customFormat="1" ht="64.5" customHeight="1">
      <c r="A10" s="237" t="s">
        <v>73</v>
      </c>
      <c r="B10" s="188" t="s">
        <v>7</v>
      </c>
      <c r="C10" s="243" t="s">
        <v>8</v>
      </c>
      <c r="D10" s="243" t="s">
        <v>11</v>
      </c>
      <c r="E10" s="215" t="s">
        <v>229</v>
      </c>
      <c r="F10" s="243" t="s">
        <v>74</v>
      </c>
      <c r="G10" s="164">
        <v>61.53</v>
      </c>
      <c r="H10" s="89">
        <v>435.03</v>
      </c>
    </row>
    <row r="11" spans="1:8" s="80" customFormat="1" ht="44.25" customHeight="1">
      <c r="A11" s="319" t="s">
        <v>21</v>
      </c>
      <c r="B11" s="316" t="s">
        <v>7</v>
      </c>
      <c r="C11" s="320" t="s">
        <v>11</v>
      </c>
      <c r="D11" s="320" t="s">
        <v>17</v>
      </c>
      <c r="E11" s="320"/>
      <c r="F11" s="320"/>
      <c r="G11" s="321">
        <f aca="true" t="shared" si="1" ref="G11:H13">G12</f>
        <v>23.6</v>
      </c>
      <c r="H11" s="322">
        <f t="shared" si="1"/>
        <v>153.1</v>
      </c>
    </row>
    <row r="12" spans="1:8" s="80" customFormat="1" ht="46.5" customHeight="1">
      <c r="A12" s="308" t="s">
        <v>59</v>
      </c>
      <c r="B12" s="215" t="s">
        <v>7</v>
      </c>
      <c r="C12" s="243" t="s">
        <v>11</v>
      </c>
      <c r="D12" s="243" t="s">
        <v>17</v>
      </c>
      <c r="E12" s="215" t="s">
        <v>103</v>
      </c>
      <c r="F12" s="243"/>
      <c r="G12" s="216">
        <f t="shared" si="1"/>
        <v>23.6</v>
      </c>
      <c r="H12" s="217">
        <f t="shared" si="1"/>
        <v>153.1</v>
      </c>
    </row>
    <row r="13" spans="1:8" s="80" customFormat="1" ht="44.25" customHeight="1">
      <c r="A13" s="237" t="s">
        <v>106</v>
      </c>
      <c r="B13" s="215" t="s">
        <v>7</v>
      </c>
      <c r="C13" s="243" t="s">
        <v>11</v>
      </c>
      <c r="D13" s="243" t="s">
        <v>17</v>
      </c>
      <c r="E13" s="215" t="s">
        <v>233</v>
      </c>
      <c r="F13" s="243"/>
      <c r="G13" s="216">
        <f t="shared" si="1"/>
        <v>23.6</v>
      </c>
      <c r="H13" s="217">
        <f t="shared" si="1"/>
        <v>153.1</v>
      </c>
    </row>
    <row r="14" spans="1:8" s="80" customFormat="1" ht="46.5" customHeight="1">
      <c r="A14" s="237" t="s">
        <v>73</v>
      </c>
      <c r="B14" s="215" t="s">
        <v>7</v>
      </c>
      <c r="C14" s="243" t="s">
        <v>11</v>
      </c>
      <c r="D14" s="243" t="s">
        <v>17</v>
      </c>
      <c r="E14" s="215" t="s">
        <v>233</v>
      </c>
      <c r="F14" s="243" t="s">
        <v>74</v>
      </c>
      <c r="G14" s="216">
        <v>23.6</v>
      </c>
      <c r="H14" s="217">
        <v>153.1</v>
      </c>
    </row>
    <row r="15" spans="1:8" s="80" customFormat="1" ht="48.75" customHeight="1">
      <c r="A15" s="323" t="s">
        <v>198</v>
      </c>
      <c r="B15" s="316" t="s">
        <v>7</v>
      </c>
      <c r="C15" s="320" t="s">
        <v>8</v>
      </c>
      <c r="D15" s="320" t="s">
        <v>121</v>
      </c>
      <c r="E15" s="324"/>
      <c r="F15" s="324"/>
      <c r="G15" s="326">
        <f>SUM(G16)</f>
        <v>1.2</v>
      </c>
      <c r="H15" s="326">
        <f>SUM(H16)</f>
        <v>10.9</v>
      </c>
    </row>
    <row r="16" spans="1:8" s="80" customFormat="1" ht="45" customHeight="1">
      <c r="A16" s="309" t="s">
        <v>250</v>
      </c>
      <c r="B16" s="215" t="s">
        <v>7</v>
      </c>
      <c r="C16" s="245" t="s">
        <v>8</v>
      </c>
      <c r="D16" s="245" t="s">
        <v>121</v>
      </c>
      <c r="E16" s="310" t="s">
        <v>277</v>
      </c>
      <c r="F16" s="245"/>
      <c r="G16" s="216">
        <f>SUM(G17)</f>
        <v>1.2</v>
      </c>
      <c r="H16" s="217">
        <f>SUM(H17)</f>
        <v>10.9</v>
      </c>
    </row>
    <row r="17" spans="1:8" s="80" customFormat="1" ht="47.25" customHeight="1">
      <c r="A17" s="238" t="s">
        <v>76</v>
      </c>
      <c r="B17" s="215" t="s">
        <v>7</v>
      </c>
      <c r="C17" s="245" t="s">
        <v>8</v>
      </c>
      <c r="D17" s="245" t="s">
        <v>121</v>
      </c>
      <c r="E17" s="310" t="s">
        <v>277</v>
      </c>
      <c r="F17" s="245" t="s">
        <v>75</v>
      </c>
      <c r="G17" s="216">
        <v>1.2</v>
      </c>
      <c r="H17" s="217">
        <v>10.9</v>
      </c>
    </row>
    <row r="18" spans="1:8" s="80" customFormat="1" ht="47.25" customHeight="1">
      <c r="A18" s="327" t="s">
        <v>278</v>
      </c>
      <c r="B18" s="243"/>
      <c r="C18" s="245"/>
      <c r="D18" s="245"/>
      <c r="E18" s="334"/>
      <c r="F18" s="245"/>
      <c r="G18" s="335"/>
      <c r="H18" s="336"/>
    </row>
    <row r="19" spans="1:8" s="80" customFormat="1" ht="77.25" customHeight="1">
      <c r="A19" s="323" t="s">
        <v>194</v>
      </c>
      <c r="B19" s="324"/>
      <c r="C19" s="328"/>
      <c r="D19" s="328"/>
      <c r="E19" s="329"/>
      <c r="F19" s="328"/>
      <c r="G19" s="326">
        <f>SUM(G20+G38+G46)</f>
        <v>613.85</v>
      </c>
      <c r="H19" s="326">
        <f>SUM(H20+H38+H46)</f>
        <v>2451.7799999999997</v>
      </c>
    </row>
    <row r="20" spans="1:8" s="80" customFormat="1" ht="67.5" customHeight="1">
      <c r="A20" s="330" t="s">
        <v>12</v>
      </c>
      <c r="B20" s="315" t="s">
        <v>7</v>
      </c>
      <c r="C20" s="316" t="s">
        <v>8</v>
      </c>
      <c r="D20" s="316" t="s">
        <v>13</v>
      </c>
      <c r="E20" s="324"/>
      <c r="F20" s="316"/>
      <c r="G20" s="331">
        <f>G21+G28+G30</f>
        <v>206.55</v>
      </c>
      <c r="H20" s="331">
        <f>H21+H28+H30</f>
        <v>1509.24</v>
      </c>
    </row>
    <row r="21" spans="1:8" s="80" customFormat="1" ht="64.5" customHeight="1">
      <c r="A21" s="236" t="s">
        <v>194</v>
      </c>
      <c r="B21" s="77" t="s">
        <v>7</v>
      </c>
      <c r="C21" s="244" t="s">
        <v>8</v>
      </c>
      <c r="D21" s="244" t="s">
        <v>13</v>
      </c>
      <c r="E21" s="211" t="s">
        <v>110</v>
      </c>
      <c r="F21" s="244"/>
      <c r="G21" s="159">
        <f aca="true" t="shared" si="2" ref="G21:H23">G22</f>
        <v>-124.95</v>
      </c>
      <c r="H21" s="159">
        <f t="shared" si="2"/>
        <v>1091.31</v>
      </c>
    </row>
    <row r="22" spans="1:8" s="80" customFormat="1" ht="60.75">
      <c r="A22" s="238" t="s">
        <v>144</v>
      </c>
      <c r="B22" s="188" t="s">
        <v>7</v>
      </c>
      <c r="C22" s="245" t="s">
        <v>8</v>
      </c>
      <c r="D22" s="245" t="s">
        <v>13</v>
      </c>
      <c r="E22" s="215" t="s">
        <v>145</v>
      </c>
      <c r="F22" s="245"/>
      <c r="G22" s="205">
        <f t="shared" si="2"/>
        <v>-124.95</v>
      </c>
      <c r="H22" s="205">
        <f t="shared" si="2"/>
        <v>1091.31</v>
      </c>
    </row>
    <row r="23" spans="1:8" s="80" customFormat="1" ht="35.25" customHeight="1">
      <c r="A23" s="238" t="s">
        <v>143</v>
      </c>
      <c r="B23" s="9" t="s">
        <v>7</v>
      </c>
      <c r="C23" s="245" t="s">
        <v>8</v>
      </c>
      <c r="D23" s="245" t="s">
        <v>13</v>
      </c>
      <c r="E23" s="215" t="s">
        <v>146</v>
      </c>
      <c r="F23" s="245"/>
      <c r="G23" s="205">
        <f t="shared" si="2"/>
        <v>-124.95</v>
      </c>
      <c r="H23" s="205">
        <f t="shared" si="2"/>
        <v>1091.31</v>
      </c>
    </row>
    <row r="24" spans="1:8" s="80" customFormat="1" ht="38.25" customHeight="1">
      <c r="A24" s="238" t="s">
        <v>195</v>
      </c>
      <c r="B24" s="188" t="s">
        <v>7</v>
      </c>
      <c r="C24" s="245" t="s">
        <v>8</v>
      </c>
      <c r="D24" s="245" t="s">
        <v>13</v>
      </c>
      <c r="E24" s="9" t="s">
        <v>152</v>
      </c>
      <c r="F24" s="245"/>
      <c r="G24" s="186">
        <f>G25+G26+G27</f>
        <v>-124.95</v>
      </c>
      <c r="H24" s="186">
        <f>H25+H26+H27</f>
        <v>1091.31</v>
      </c>
    </row>
    <row r="25" spans="1:8" s="80" customFormat="1" ht="60.75">
      <c r="A25" s="238" t="s">
        <v>73</v>
      </c>
      <c r="B25" s="188" t="s">
        <v>7</v>
      </c>
      <c r="C25" s="245" t="s">
        <v>8</v>
      </c>
      <c r="D25" s="245" t="s">
        <v>13</v>
      </c>
      <c r="E25" s="9" t="s">
        <v>152</v>
      </c>
      <c r="F25" s="245" t="s">
        <v>74</v>
      </c>
      <c r="G25" s="164">
        <v>-100</v>
      </c>
      <c r="H25" s="186">
        <v>961.31</v>
      </c>
    </row>
    <row r="26" spans="1:8" s="80" customFormat="1" ht="29.25" customHeight="1">
      <c r="A26" s="238" t="s">
        <v>76</v>
      </c>
      <c r="B26" s="9" t="s">
        <v>7</v>
      </c>
      <c r="C26" s="245" t="s">
        <v>8</v>
      </c>
      <c r="D26" s="245" t="s">
        <v>13</v>
      </c>
      <c r="E26" s="9" t="s">
        <v>152</v>
      </c>
      <c r="F26" s="245" t="s">
        <v>75</v>
      </c>
      <c r="G26" s="164">
        <v>-24.95</v>
      </c>
      <c r="H26" s="186">
        <v>120</v>
      </c>
    </row>
    <row r="27" spans="1:8" s="80" customFormat="1" ht="29.25" customHeight="1">
      <c r="A27" s="238" t="s">
        <v>77</v>
      </c>
      <c r="B27" s="9" t="s">
        <v>7</v>
      </c>
      <c r="C27" s="245" t="s">
        <v>8</v>
      </c>
      <c r="D27" s="245" t="s">
        <v>13</v>
      </c>
      <c r="E27" s="9" t="s">
        <v>152</v>
      </c>
      <c r="F27" s="245" t="s">
        <v>78</v>
      </c>
      <c r="G27" s="164"/>
      <c r="H27" s="186">
        <v>10</v>
      </c>
    </row>
    <row r="28" spans="1:8" s="80" customFormat="1" ht="29.25" customHeight="1">
      <c r="A28" s="236" t="s">
        <v>143</v>
      </c>
      <c r="B28" s="16" t="s">
        <v>7</v>
      </c>
      <c r="C28" s="244" t="s">
        <v>8</v>
      </c>
      <c r="D28" s="244" t="s">
        <v>13</v>
      </c>
      <c r="E28" s="211" t="s">
        <v>279</v>
      </c>
      <c r="F28" s="244"/>
      <c r="G28" s="163">
        <f>G29</f>
        <v>331.5</v>
      </c>
      <c r="H28" s="170">
        <f>H29</f>
        <v>331.5</v>
      </c>
    </row>
    <row r="29" spans="1:8" s="80" customFormat="1" ht="66.75" customHeight="1">
      <c r="A29" s="238" t="s">
        <v>73</v>
      </c>
      <c r="B29" s="9" t="s">
        <v>7</v>
      </c>
      <c r="C29" s="245" t="s">
        <v>8</v>
      </c>
      <c r="D29" s="245" t="s">
        <v>13</v>
      </c>
      <c r="E29" s="215" t="s">
        <v>279</v>
      </c>
      <c r="F29" s="245" t="s">
        <v>74</v>
      </c>
      <c r="G29" s="164">
        <v>331.5</v>
      </c>
      <c r="H29" s="186">
        <v>331.5</v>
      </c>
    </row>
    <row r="30" spans="1:8" s="180" customFormat="1" ht="69.75" customHeight="1">
      <c r="A30" s="236" t="s">
        <v>196</v>
      </c>
      <c r="B30" s="215" t="s">
        <v>7</v>
      </c>
      <c r="C30" s="244" t="s">
        <v>8</v>
      </c>
      <c r="D30" s="244" t="s">
        <v>13</v>
      </c>
      <c r="E30" s="16" t="s">
        <v>149</v>
      </c>
      <c r="F30" s="244"/>
      <c r="G30" s="212">
        <f>G31+G36</f>
        <v>0</v>
      </c>
      <c r="H30" s="213">
        <f>H31+H36</f>
        <v>86.43</v>
      </c>
    </row>
    <row r="31" spans="1:8" s="180" customFormat="1" ht="49.5" customHeight="1">
      <c r="A31" s="238" t="s">
        <v>148</v>
      </c>
      <c r="B31" s="215" t="s">
        <v>7</v>
      </c>
      <c r="C31" s="245" t="s">
        <v>8</v>
      </c>
      <c r="D31" s="245" t="s">
        <v>13</v>
      </c>
      <c r="E31" s="9" t="s">
        <v>173</v>
      </c>
      <c r="F31" s="245"/>
      <c r="G31" s="216">
        <f>G32+G34</f>
        <v>0</v>
      </c>
      <c r="H31" s="218">
        <f>H32+H34</f>
        <v>86.43</v>
      </c>
    </row>
    <row r="32" spans="1:8" s="180" customFormat="1" ht="43.5" customHeight="1">
      <c r="A32" s="238" t="s">
        <v>109</v>
      </c>
      <c r="B32" s="215" t="s">
        <v>7</v>
      </c>
      <c r="C32" s="245" t="s">
        <v>8</v>
      </c>
      <c r="D32" s="245" t="s">
        <v>13</v>
      </c>
      <c r="E32" s="9" t="s">
        <v>172</v>
      </c>
      <c r="F32" s="245"/>
      <c r="G32" s="216">
        <f>G33</f>
        <v>0</v>
      </c>
      <c r="H32" s="218">
        <f aca="true" t="shared" si="3" ref="G32:H34">H33</f>
        <v>30</v>
      </c>
    </row>
    <row r="33" spans="1:8" s="180" customFormat="1" ht="27.75" customHeight="1">
      <c r="A33" s="238" t="s">
        <v>76</v>
      </c>
      <c r="B33" s="215" t="s">
        <v>7</v>
      </c>
      <c r="C33" s="245" t="s">
        <v>8</v>
      </c>
      <c r="D33" s="245" t="s">
        <v>13</v>
      </c>
      <c r="E33" s="9" t="s">
        <v>172</v>
      </c>
      <c r="F33" s="245" t="s">
        <v>75</v>
      </c>
      <c r="G33" s="216">
        <v>0</v>
      </c>
      <c r="H33" s="218">
        <v>30</v>
      </c>
    </row>
    <row r="34" spans="1:8" s="180" customFormat="1" ht="27.75" customHeight="1">
      <c r="A34" s="238" t="s">
        <v>84</v>
      </c>
      <c r="B34" s="215" t="s">
        <v>7</v>
      </c>
      <c r="C34" s="245" t="s">
        <v>8</v>
      </c>
      <c r="D34" s="245" t="s">
        <v>13</v>
      </c>
      <c r="E34" s="9" t="s">
        <v>172</v>
      </c>
      <c r="F34" s="245"/>
      <c r="G34" s="216">
        <f t="shared" si="3"/>
        <v>0</v>
      </c>
      <c r="H34" s="218">
        <f t="shared" si="3"/>
        <v>56.43</v>
      </c>
    </row>
    <row r="35" spans="1:8" s="180" customFormat="1" ht="20.25">
      <c r="A35" s="238" t="s">
        <v>26</v>
      </c>
      <c r="B35" s="215" t="s">
        <v>7</v>
      </c>
      <c r="C35" s="245" t="s">
        <v>8</v>
      </c>
      <c r="D35" s="245" t="s">
        <v>13</v>
      </c>
      <c r="E35" s="9" t="s">
        <v>172</v>
      </c>
      <c r="F35" s="245" t="s">
        <v>83</v>
      </c>
      <c r="G35" s="216">
        <v>0</v>
      </c>
      <c r="H35" s="218">
        <v>56.43</v>
      </c>
    </row>
    <row r="36" spans="1:8" s="180" customFormat="1" ht="20.25">
      <c r="A36" s="236" t="s">
        <v>109</v>
      </c>
      <c r="B36" s="211" t="s">
        <v>7</v>
      </c>
      <c r="C36" s="244" t="s">
        <v>8</v>
      </c>
      <c r="D36" s="244" t="s">
        <v>13</v>
      </c>
      <c r="E36" s="16" t="s">
        <v>240</v>
      </c>
      <c r="F36" s="244"/>
      <c r="G36" s="212">
        <f>SUM(G37)</f>
        <v>0</v>
      </c>
      <c r="H36" s="213">
        <f>SUM(H37)</f>
        <v>0</v>
      </c>
    </row>
    <row r="37" spans="1:8" s="180" customFormat="1" ht="40.5">
      <c r="A37" s="238" t="s">
        <v>76</v>
      </c>
      <c r="B37" s="215" t="s">
        <v>7</v>
      </c>
      <c r="C37" s="245" t="s">
        <v>8</v>
      </c>
      <c r="D37" s="245" t="s">
        <v>13</v>
      </c>
      <c r="E37" s="9" t="s">
        <v>240</v>
      </c>
      <c r="F37" s="245" t="s">
        <v>75</v>
      </c>
      <c r="G37" s="216">
        <v>0</v>
      </c>
      <c r="H37" s="218">
        <v>0</v>
      </c>
    </row>
    <row r="38" spans="1:8" s="80" customFormat="1" ht="26.25" customHeight="1">
      <c r="A38" s="330" t="s">
        <v>14</v>
      </c>
      <c r="B38" s="328" t="s">
        <v>7</v>
      </c>
      <c r="C38" s="316" t="s">
        <v>8</v>
      </c>
      <c r="D38" s="316" t="s">
        <v>15</v>
      </c>
      <c r="E38" s="316"/>
      <c r="F38" s="316"/>
      <c r="G38" s="313">
        <f>G39</f>
        <v>0</v>
      </c>
      <c r="H38" s="331">
        <f>H39</f>
        <v>10</v>
      </c>
    </row>
    <row r="39" spans="1:8" s="80" customFormat="1" ht="42.75" customHeight="1">
      <c r="A39" s="236" t="s">
        <v>197</v>
      </c>
      <c r="B39" s="9" t="s">
        <v>7</v>
      </c>
      <c r="C39" s="244" t="s">
        <v>8</v>
      </c>
      <c r="D39" s="244" t="s">
        <v>15</v>
      </c>
      <c r="E39" s="16" t="s">
        <v>158</v>
      </c>
      <c r="F39" s="244"/>
      <c r="G39" s="164">
        <f>G40+G43</f>
        <v>0</v>
      </c>
      <c r="H39" s="89">
        <f>H40+H43</f>
        <v>10</v>
      </c>
    </row>
    <row r="40" spans="1:8" s="80" customFormat="1" ht="47.25" customHeight="1">
      <c r="A40" s="236" t="s">
        <v>177</v>
      </c>
      <c r="B40" s="16" t="s">
        <v>7</v>
      </c>
      <c r="C40" s="244" t="s">
        <v>8</v>
      </c>
      <c r="D40" s="244" t="s">
        <v>15</v>
      </c>
      <c r="E40" s="16" t="s">
        <v>230</v>
      </c>
      <c r="F40" s="244"/>
      <c r="G40" s="163">
        <f>G41</f>
        <v>0</v>
      </c>
      <c r="H40" s="159">
        <f>H41</f>
        <v>5</v>
      </c>
    </row>
    <row r="41" spans="1:8" s="80" customFormat="1" ht="34.5" customHeight="1">
      <c r="A41" s="239" t="s">
        <v>162</v>
      </c>
      <c r="B41" s="9" t="s">
        <v>7</v>
      </c>
      <c r="C41" s="245" t="s">
        <v>8</v>
      </c>
      <c r="D41" s="245" t="s">
        <v>15</v>
      </c>
      <c r="E41" s="9" t="s">
        <v>230</v>
      </c>
      <c r="F41" s="245"/>
      <c r="G41" s="164">
        <f>SUM(G42)</f>
        <v>0</v>
      </c>
      <c r="H41" s="89">
        <f>H42</f>
        <v>5</v>
      </c>
    </row>
    <row r="42" spans="1:8" s="80" customFormat="1" ht="34.5" customHeight="1">
      <c r="A42" s="239" t="s">
        <v>77</v>
      </c>
      <c r="B42" s="9" t="s">
        <v>7</v>
      </c>
      <c r="C42" s="245" t="s">
        <v>8</v>
      </c>
      <c r="D42" s="245" t="s">
        <v>15</v>
      </c>
      <c r="E42" s="9" t="s">
        <v>230</v>
      </c>
      <c r="F42" s="245" t="s">
        <v>78</v>
      </c>
      <c r="G42" s="164">
        <v>0</v>
      </c>
      <c r="H42" s="89">
        <v>5</v>
      </c>
    </row>
    <row r="43" spans="1:8" s="180" customFormat="1" ht="47.25" customHeight="1">
      <c r="A43" s="240" t="s">
        <v>159</v>
      </c>
      <c r="B43" s="211" t="s">
        <v>7</v>
      </c>
      <c r="C43" s="244" t="s">
        <v>8</v>
      </c>
      <c r="D43" s="244" t="s">
        <v>15</v>
      </c>
      <c r="E43" s="16" t="s">
        <v>231</v>
      </c>
      <c r="F43" s="244"/>
      <c r="G43" s="212">
        <f>G44</f>
        <v>0</v>
      </c>
      <c r="H43" s="213">
        <f>H44</f>
        <v>5</v>
      </c>
    </row>
    <row r="44" spans="1:8" s="180" customFormat="1" ht="46.5" customHeight="1">
      <c r="A44" s="239" t="s">
        <v>160</v>
      </c>
      <c r="B44" s="215" t="s">
        <v>7</v>
      </c>
      <c r="C44" s="245" t="s">
        <v>8</v>
      </c>
      <c r="D44" s="245" t="s">
        <v>15</v>
      </c>
      <c r="E44" s="9" t="s">
        <v>231</v>
      </c>
      <c r="F44" s="245"/>
      <c r="G44" s="216">
        <f>G45</f>
        <v>0</v>
      </c>
      <c r="H44" s="218">
        <f>H45</f>
        <v>5</v>
      </c>
    </row>
    <row r="45" spans="1:8" s="180" customFormat="1" ht="46.5" customHeight="1">
      <c r="A45" s="239" t="s">
        <v>77</v>
      </c>
      <c r="B45" s="215" t="s">
        <v>7</v>
      </c>
      <c r="C45" s="245" t="s">
        <v>8</v>
      </c>
      <c r="D45" s="245" t="s">
        <v>15</v>
      </c>
      <c r="E45" s="9" t="s">
        <v>231</v>
      </c>
      <c r="F45" s="245" t="s">
        <v>78</v>
      </c>
      <c r="G45" s="216">
        <v>0</v>
      </c>
      <c r="H45" s="218">
        <v>5</v>
      </c>
    </row>
    <row r="46" spans="1:8" s="180" customFormat="1" ht="46.5" customHeight="1">
      <c r="A46" s="332" t="s">
        <v>201</v>
      </c>
      <c r="B46" s="315" t="s">
        <v>7</v>
      </c>
      <c r="C46" s="316" t="s">
        <v>15</v>
      </c>
      <c r="D46" s="316" t="s">
        <v>9</v>
      </c>
      <c r="E46" s="320"/>
      <c r="F46" s="316"/>
      <c r="G46" s="313">
        <f>G47</f>
        <v>407.3</v>
      </c>
      <c r="H46" s="333">
        <f>H47</f>
        <v>932.54</v>
      </c>
    </row>
    <row r="47" spans="1:8" s="180" customFormat="1" ht="46.5" customHeight="1">
      <c r="A47" s="241" t="s">
        <v>202</v>
      </c>
      <c r="B47" s="77" t="s">
        <v>7</v>
      </c>
      <c r="C47" s="242" t="s">
        <v>15</v>
      </c>
      <c r="D47" s="242" t="s">
        <v>18</v>
      </c>
      <c r="E47" s="246"/>
      <c r="F47" s="242"/>
      <c r="G47" s="163">
        <f>G48</f>
        <v>407.3</v>
      </c>
      <c r="H47" s="170">
        <f>H48</f>
        <v>932.54</v>
      </c>
    </row>
    <row r="48" spans="1:8" s="180" customFormat="1" ht="46.5" customHeight="1">
      <c r="A48" s="239" t="s">
        <v>199</v>
      </c>
      <c r="B48" s="188" t="s">
        <v>7</v>
      </c>
      <c r="C48" s="243" t="s">
        <v>15</v>
      </c>
      <c r="D48" s="243" t="s">
        <v>18</v>
      </c>
      <c r="E48" s="9" t="s">
        <v>154</v>
      </c>
      <c r="F48" s="243"/>
      <c r="G48" s="164">
        <f>G49++G52</f>
        <v>407.3</v>
      </c>
      <c r="H48" s="205">
        <f>H49+H52</f>
        <v>932.54</v>
      </c>
    </row>
    <row r="49" spans="1:8" s="180" customFormat="1" ht="46.5" customHeight="1">
      <c r="A49" s="237" t="s">
        <v>203</v>
      </c>
      <c r="B49" s="215" t="s">
        <v>7</v>
      </c>
      <c r="C49" s="245" t="s">
        <v>15</v>
      </c>
      <c r="D49" s="245" t="s">
        <v>18</v>
      </c>
      <c r="E49" s="9" t="s">
        <v>206</v>
      </c>
      <c r="F49" s="245"/>
      <c r="G49" s="216">
        <f>SUM(G50+G51)</f>
        <v>156.3</v>
      </c>
      <c r="H49" s="217">
        <f>SUM(H50+H51)</f>
        <v>507.54</v>
      </c>
    </row>
    <row r="50" spans="1:8" s="180" customFormat="1" ht="46.5" customHeight="1">
      <c r="A50" s="239" t="s">
        <v>73</v>
      </c>
      <c r="B50" s="215" t="s">
        <v>7</v>
      </c>
      <c r="C50" s="245" t="s">
        <v>15</v>
      </c>
      <c r="D50" s="245" t="s">
        <v>18</v>
      </c>
      <c r="E50" s="9" t="s">
        <v>206</v>
      </c>
      <c r="F50" s="245" t="s">
        <v>74</v>
      </c>
      <c r="G50" s="216">
        <v>156.3</v>
      </c>
      <c r="H50" s="217">
        <v>499.74</v>
      </c>
    </row>
    <row r="51" spans="1:8" s="180" customFormat="1" ht="46.5" customHeight="1">
      <c r="A51" s="238" t="s">
        <v>76</v>
      </c>
      <c r="B51" s="215" t="s">
        <v>7</v>
      </c>
      <c r="C51" s="245" t="s">
        <v>15</v>
      </c>
      <c r="D51" s="245" t="s">
        <v>18</v>
      </c>
      <c r="E51" s="9" t="s">
        <v>206</v>
      </c>
      <c r="F51" s="245" t="s">
        <v>75</v>
      </c>
      <c r="G51" s="216">
        <v>0</v>
      </c>
      <c r="H51" s="217">
        <v>7.8</v>
      </c>
    </row>
    <row r="52" spans="1:8" s="180" customFormat="1" ht="46.5" customHeight="1">
      <c r="A52" s="236" t="s">
        <v>203</v>
      </c>
      <c r="B52" s="211" t="s">
        <v>7</v>
      </c>
      <c r="C52" s="244" t="s">
        <v>15</v>
      </c>
      <c r="D52" s="244" t="s">
        <v>18</v>
      </c>
      <c r="E52" s="16" t="s">
        <v>281</v>
      </c>
      <c r="F52" s="244"/>
      <c r="G52" s="212">
        <f>SUM(G53)</f>
        <v>251</v>
      </c>
      <c r="H52" s="214">
        <f>SUM(H53)</f>
        <v>425</v>
      </c>
    </row>
    <row r="53" spans="1:8" s="180" customFormat="1" ht="46.5" customHeight="1">
      <c r="A53" s="238" t="s">
        <v>73</v>
      </c>
      <c r="B53" s="215" t="s">
        <v>7</v>
      </c>
      <c r="C53" s="245" t="s">
        <v>15</v>
      </c>
      <c r="D53" s="245" t="s">
        <v>18</v>
      </c>
      <c r="E53" s="9" t="s">
        <v>281</v>
      </c>
      <c r="F53" s="245" t="s">
        <v>74</v>
      </c>
      <c r="G53" s="216">
        <v>251</v>
      </c>
      <c r="H53" s="217">
        <v>425</v>
      </c>
    </row>
    <row r="54" spans="1:8" s="180" customFormat="1" ht="46.5" customHeight="1">
      <c r="A54" s="327" t="s">
        <v>278</v>
      </c>
      <c r="B54" s="215"/>
      <c r="C54" s="245"/>
      <c r="D54" s="245"/>
      <c r="E54" s="9"/>
      <c r="F54" s="245"/>
      <c r="G54" s="216"/>
      <c r="H54" s="217"/>
    </row>
    <row r="55" spans="1:8" s="180" customFormat="1" ht="90.75" customHeight="1">
      <c r="A55" s="323" t="s">
        <v>167</v>
      </c>
      <c r="B55" s="324"/>
      <c r="C55" s="328"/>
      <c r="D55" s="328"/>
      <c r="E55" s="328"/>
      <c r="F55" s="328"/>
      <c r="G55" s="331">
        <f>SUM(G56+G64)</f>
        <v>436.62</v>
      </c>
      <c r="H55" s="331">
        <f>SUM(H56+H64)</f>
        <v>752.0899999999999</v>
      </c>
    </row>
    <row r="56" spans="1:8" s="80" customFormat="1" ht="31.5" customHeight="1">
      <c r="A56" s="323" t="s">
        <v>198</v>
      </c>
      <c r="B56" s="328" t="s">
        <v>7</v>
      </c>
      <c r="C56" s="320" t="s">
        <v>8</v>
      </c>
      <c r="D56" s="320" t="s">
        <v>121</v>
      </c>
      <c r="E56" s="320"/>
      <c r="F56" s="320"/>
      <c r="G56" s="331">
        <f>SUM(G57+G60)</f>
        <v>-53.58</v>
      </c>
      <c r="H56" s="331">
        <f>SUM(H57+H60)</f>
        <v>261.89</v>
      </c>
    </row>
    <row r="57" spans="1:8" s="80" customFormat="1" ht="51" customHeight="1">
      <c r="A57" s="240" t="s">
        <v>197</v>
      </c>
      <c r="B57" s="77" t="s">
        <v>7</v>
      </c>
      <c r="C57" s="244" t="s">
        <v>8</v>
      </c>
      <c r="D57" s="244" t="s">
        <v>121</v>
      </c>
      <c r="E57" s="16" t="s">
        <v>158</v>
      </c>
      <c r="F57" s="244"/>
      <c r="G57" s="163">
        <f>G58</f>
        <v>0</v>
      </c>
      <c r="H57" s="170">
        <f>H58</f>
        <v>10</v>
      </c>
    </row>
    <row r="58" spans="1:8" s="80" customFormat="1" ht="52.5" customHeight="1">
      <c r="A58" s="239" t="s">
        <v>156</v>
      </c>
      <c r="B58" s="188" t="s">
        <v>7</v>
      </c>
      <c r="C58" s="245" t="s">
        <v>8</v>
      </c>
      <c r="D58" s="245" t="s">
        <v>121</v>
      </c>
      <c r="E58" s="9" t="s">
        <v>280</v>
      </c>
      <c r="F58" s="245"/>
      <c r="G58" s="164">
        <f>G59</f>
        <v>0</v>
      </c>
      <c r="H58" s="205">
        <f>H59</f>
        <v>10</v>
      </c>
    </row>
    <row r="59" spans="1:8" s="80" customFormat="1" ht="52.5" customHeight="1">
      <c r="A59" s="239" t="s">
        <v>76</v>
      </c>
      <c r="B59" s="188" t="s">
        <v>7</v>
      </c>
      <c r="C59" s="245" t="s">
        <v>8</v>
      </c>
      <c r="D59" s="245" t="s">
        <v>121</v>
      </c>
      <c r="E59" s="9" t="s">
        <v>280</v>
      </c>
      <c r="F59" s="245" t="s">
        <v>75</v>
      </c>
      <c r="G59" s="164">
        <v>0</v>
      </c>
      <c r="H59" s="205">
        <v>10</v>
      </c>
    </row>
    <row r="60" spans="1:8" s="80" customFormat="1" ht="72.75" customHeight="1">
      <c r="A60" s="236" t="s">
        <v>167</v>
      </c>
      <c r="B60" s="188" t="s">
        <v>7</v>
      </c>
      <c r="C60" s="244" t="s">
        <v>8</v>
      </c>
      <c r="D60" s="244" t="s">
        <v>121</v>
      </c>
      <c r="E60" s="16" t="s">
        <v>171</v>
      </c>
      <c r="F60" s="244"/>
      <c r="G60" s="163">
        <f aca="true" t="shared" si="4" ref="G60:H62">G61</f>
        <v>-53.58</v>
      </c>
      <c r="H60" s="170">
        <f t="shared" si="4"/>
        <v>251.89</v>
      </c>
    </row>
    <row r="61" spans="1:8" s="180" customFormat="1" ht="36.75" customHeight="1">
      <c r="A61" s="238" t="s">
        <v>165</v>
      </c>
      <c r="B61" s="215" t="s">
        <v>7</v>
      </c>
      <c r="C61" s="245" t="s">
        <v>8</v>
      </c>
      <c r="D61" s="245" t="s">
        <v>121</v>
      </c>
      <c r="E61" s="9" t="s">
        <v>174</v>
      </c>
      <c r="F61" s="245"/>
      <c r="G61" s="216">
        <f t="shared" si="4"/>
        <v>-53.58</v>
      </c>
      <c r="H61" s="217">
        <f t="shared" si="4"/>
        <v>251.89</v>
      </c>
    </row>
    <row r="62" spans="1:8" s="180" customFormat="1" ht="36" customHeight="1">
      <c r="A62" s="238" t="s">
        <v>166</v>
      </c>
      <c r="B62" s="215" t="s">
        <v>7</v>
      </c>
      <c r="C62" s="245" t="s">
        <v>8</v>
      </c>
      <c r="D62" s="245" t="s">
        <v>121</v>
      </c>
      <c r="E62" s="9" t="s">
        <v>174</v>
      </c>
      <c r="F62" s="245"/>
      <c r="G62" s="216">
        <f t="shared" si="4"/>
        <v>-53.58</v>
      </c>
      <c r="H62" s="217">
        <f t="shared" si="4"/>
        <v>251.89</v>
      </c>
    </row>
    <row r="63" spans="1:8" s="181" customFormat="1" ht="27.75" customHeight="1">
      <c r="A63" s="238" t="s">
        <v>76</v>
      </c>
      <c r="B63" s="215" t="s">
        <v>7</v>
      </c>
      <c r="C63" s="245" t="s">
        <v>8</v>
      </c>
      <c r="D63" s="245" t="s">
        <v>121</v>
      </c>
      <c r="E63" s="9" t="s">
        <v>174</v>
      </c>
      <c r="F63" s="245" t="s">
        <v>75</v>
      </c>
      <c r="G63" s="216">
        <v>-53.58</v>
      </c>
      <c r="H63" s="217">
        <v>251.89</v>
      </c>
    </row>
    <row r="64" spans="1:8" s="80" customFormat="1" ht="27.75" customHeight="1">
      <c r="A64" s="332" t="s">
        <v>180</v>
      </c>
      <c r="B64" s="315" t="s">
        <v>7</v>
      </c>
      <c r="C64" s="320" t="s">
        <v>13</v>
      </c>
      <c r="D64" s="320"/>
      <c r="E64" s="320"/>
      <c r="F64" s="320"/>
      <c r="G64" s="313">
        <f aca="true" t="shared" si="5" ref="G64:H66">G65</f>
        <v>490.2</v>
      </c>
      <c r="H64" s="333">
        <f t="shared" si="5"/>
        <v>490.2</v>
      </c>
    </row>
    <row r="65" spans="1:8" s="80" customFormat="1" ht="35.25" customHeight="1">
      <c r="A65" s="240" t="s">
        <v>179</v>
      </c>
      <c r="B65" s="77" t="s">
        <v>7</v>
      </c>
      <c r="C65" s="244" t="s">
        <v>13</v>
      </c>
      <c r="D65" s="244" t="s">
        <v>168</v>
      </c>
      <c r="E65" s="16"/>
      <c r="F65" s="244"/>
      <c r="G65" s="163">
        <f t="shared" si="5"/>
        <v>490.2</v>
      </c>
      <c r="H65" s="170">
        <f t="shared" si="5"/>
        <v>490.2</v>
      </c>
    </row>
    <row r="66" spans="1:8" s="80" customFormat="1" ht="66" customHeight="1">
      <c r="A66" s="238" t="s">
        <v>167</v>
      </c>
      <c r="B66" s="188" t="s">
        <v>7</v>
      </c>
      <c r="C66" s="245" t="s">
        <v>13</v>
      </c>
      <c r="D66" s="245" t="s">
        <v>168</v>
      </c>
      <c r="E66" s="9" t="s">
        <v>171</v>
      </c>
      <c r="F66" s="245"/>
      <c r="G66" s="164">
        <f t="shared" si="5"/>
        <v>490.2</v>
      </c>
      <c r="H66" s="205">
        <f t="shared" si="5"/>
        <v>490.2</v>
      </c>
    </row>
    <row r="67" spans="1:8" s="80" customFormat="1" ht="27.75" customHeight="1">
      <c r="A67" s="238" t="s">
        <v>163</v>
      </c>
      <c r="B67" s="188" t="s">
        <v>7</v>
      </c>
      <c r="C67" s="245" t="s">
        <v>13</v>
      </c>
      <c r="D67" s="245" t="s">
        <v>168</v>
      </c>
      <c r="E67" s="9" t="s">
        <v>175</v>
      </c>
      <c r="F67" s="245"/>
      <c r="G67" s="164">
        <f>SUM(G68)</f>
        <v>490.2</v>
      </c>
      <c r="H67" s="205">
        <f>SUM(H68)</f>
        <v>490.2</v>
      </c>
    </row>
    <row r="68" spans="1:8" s="80" customFormat="1" ht="27.75" customHeight="1">
      <c r="A68" s="238" t="s">
        <v>164</v>
      </c>
      <c r="B68" s="188" t="s">
        <v>7</v>
      </c>
      <c r="C68" s="245" t="s">
        <v>13</v>
      </c>
      <c r="D68" s="245" t="s">
        <v>168</v>
      </c>
      <c r="E68" s="9" t="s">
        <v>175</v>
      </c>
      <c r="F68" s="245"/>
      <c r="G68" s="164">
        <f>G69</f>
        <v>490.2</v>
      </c>
      <c r="H68" s="205">
        <f>H69</f>
        <v>490.2</v>
      </c>
    </row>
    <row r="69" spans="1:8" s="80" customFormat="1" ht="27.75" customHeight="1">
      <c r="A69" s="238" t="s">
        <v>76</v>
      </c>
      <c r="B69" s="188" t="s">
        <v>7</v>
      </c>
      <c r="C69" s="245" t="s">
        <v>13</v>
      </c>
      <c r="D69" s="245" t="s">
        <v>168</v>
      </c>
      <c r="E69" s="9" t="s">
        <v>175</v>
      </c>
      <c r="F69" s="245" t="s">
        <v>75</v>
      </c>
      <c r="G69" s="164">
        <v>490.2</v>
      </c>
      <c r="H69" s="205">
        <v>490.2</v>
      </c>
    </row>
    <row r="70" spans="1:8" s="80" customFormat="1" ht="27.75" customHeight="1">
      <c r="A70" s="323" t="s">
        <v>85</v>
      </c>
      <c r="B70" s="337" t="s">
        <v>87</v>
      </c>
      <c r="C70" s="337" t="s">
        <v>19</v>
      </c>
      <c r="D70" s="337" t="s">
        <v>19</v>
      </c>
      <c r="E70" s="337" t="s">
        <v>86</v>
      </c>
      <c r="F70" s="337"/>
      <c r="G70" s="338">
        <v>0</v>
      </c>
      <c r="H70" s="339">
        <v>0</v>
      </c>
    </row>
    <row r="71" spans="1:8" s="80" customFormat="1" ht="38.25" customHeight="1">
      <c r="A71" s="204" t="s">
        <v>20</v>
      </c>
      <c r="B71" s="77"/>
      <c r="C71" s="77"/>
      <c r="D71" s="77"/>
      <c r="E71" s="77"/>
      <c r="F71" s="77"/>
      <c r="G71" s="170">
        <f>SUM(G6+G19+G55+G70)</f>
        <v>1136.8000000000002</v>
      </c>
      <c r="H71" s="170">
        <f>SUM(H6+H19+H55+H70)</f>
        <v>3802.8999999999996</v>
      </c>
    </row>
    <row r="72" spans="1:8" s="80" customFormat="1" ht="28.5" customHeight="1">
      <c r="A72" s="11"/>
      <c r="B72" s="11"/>
      <c r="C72" s="11"/>
      <c r="D72" s="11"/>
      <c r="E72" s="11"/>
      <c r="F72" s="11"/>
      <c r="G72" s="11"/>
      <c r="H72" s="12"/>
    </row>
    <row r="73" spans="1:8" s="80" customFormat="1" ht="56.25" customHeight="1">
      <c r="A73" s="357"/>
      <c r="B73" s="13"/>
      <c r="C73" s="13"/>
      <c r="D73" s="13"/>
      <c r="E73" s="13"/>
      <c r="F73" s="13"/>
      <c r="G73" s="13"/>
      <c r="H73" s="84"/>
    </row>
    <row r="74" spans="1:8" s="80" customFormat="1" ht="27.75" customHeight="1">
      <c r="A74" s="357"/>
      <c r="B74" s="13"/>
      <c r="C74" s="13"/>
      <c r="D74" s="13"/>
      <c r="E74" s="13"/>
      <c r="F74" s="13"/>
      <c r="G74" s="13"/>
      <c r="H74" s="92"/>
    </row>
    <row r="75" spans="1:8" s="80" customFormat="1" ht="32.25" customHeight="1">
      <c r="A75" s="14"/>
      <c r="B75" s="11"/>
      <c r="C75" s="11"/>
      <c r="D75" s="11"/>
      <c r="E75" s="11"/>
      <c r="F75" s="11"/>
      <c r="G75" s="11"/>
      <c r="H75"/>
    </row>
    <row r="76" spans="1:8" s="80" customFormat="1" ht="24" customHeight="1">
      <c r="A76" s="15"/>
      <c r="B76" s="11"/>
      <c r="C76" s="11"/>
      <c r="D76" s="11"/>
      <c r="E76" s="11"/>
      <c r="F76" s="11"/>
      <c r="G76" s="11"/>
      <c r="H76"/>
    </row>
    <row r="77" spans="1:8" s="80" customFormat="1" ht="30" customHeight="1">
      <c r="A77" s="11"/>
      <c r="B77" s="11"/>
      <c r="C77" s="11"/>
      <c r="D77" s="11"/>
      <c r="E77" s="11"/>
      <c r="F77" s="11"/>
      <c r="G77" s="11"/>
      <c r="H77"/>
    </row>
    <row r="78" spans="1:8" s="181" customFormat="1" ht="24.75" customHeight="1">
      <c r="A78" s="11"/>
      <c r="B78" s="11"/>
      <c r="C78" s="11"/>
      <c r="D78" s="11"/>
      <c r="E78" s="11"/>
      <c r="F78" s="11"/>
      <c r="G78" s="11"/>
      <c r="H78"/>
    </row>
    <row r="79" spans="1:8" s="180" customFormat="1" ht="72" customHeight="1">
      <c r="A79" s="11"/>
      <c r="B79" s="11"/>
      <c r="C79" s="11"/>
      <c r="D79" s="11"/>
      <c r="E79" s="11"/>
      <c r="F79" s="11"/>
      <c r="G79" s="11"/>
      <c r="H79"/>
    </row>
    <row r="80" spans="1:8" s="180" customFormat="1" ht="38.25" customHeight="1">
      <c r="A80" s="11"/>
      <c r="B80" s="11"/>
      <c r="C80" s="11"/>
      <c r="D80" s="11"/>
      <c r="E80" s="11"/>
      <c r="F80" s="11"/>
      <c r="G80" s="11"/>
      <c r="H80"/>
    </row>
    <row r="81" spans="1:8" s="180" customFormat="1" ht="38.25" customHeight="1">
      <c r="A81" s="11"/>
      <c r="B81" s="11"/>
      <c r="C81" s="11"/>
      <c r="D81" s="11"/>
      <c r="E81" s="11"/>
      <c r="F81" s="11"/>
      <c r="G81" s="11"/>
      <c r="H81"/>
    </row>
    <row r="82" spans="1:8" s="180" customFormat="1" ht="76.5" customHeight="1">
      <c r="A82" s="11"/>
      <c r="B82" s="11"/>
      <c r="C82" s="11"/>
      <c r="D82" s="11"/>
      <c r="E82" s="11"/>
      <c r="F82" s="11"/>
      <c r="G82" s="11"/>
      <c r="H82"/>
    </row>
  </sheetData>
  <sheetProtection/>
  <mergeCells count="4">
    <mergeCell ref="B3:F3"/>
    <mergeCell ref="A73:A74"/>
    <mergeCell ref="A2:H2"/>
    <mergeCell ref="C1:H1"/>
  </mergeCells>
  <printOptions/>
  <pageMargins left="0.49" right="0.36" top="0.29" bottom="0.33" header="0.3" footer="0.3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1</cp:lastModifiedBy>
  <cp:lastPrinted>2024-04-09T07:55:55Z</cp:lastPrinted>
  <dcterms:created xsi:type="dcterms:W3CDTF">2014-10-07T12:01:05Z</dcterms:created>
  <dcterms:modified xsi:type="dcterms:W3CDTF">2024-04-09T07:56:57Z</dcterms:modified>
  <cp:category/>
  <cp:version/>
  <cp:contentType/>
  <cp:contentStatus/>
</cp:coreProperties>
</file>